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defaultThemeVersion="166925"/>
  <mc:AlternateContent xmlns:mc="http://schemas.openxmlformats.org/markup-compatibility/2006">
    <mc:Choice Requires="x15">
      <x15ac:absPath xmlns:x15ac="http://schemas.microsoft.com/office/spreadsheetml/2010/11/ac" url="/Users/cfd/Desktop/"/>
    </mc:Choice>
  </mc:AlternateContent>
  <xr:revisionPtr revIDLastSave="0" documentId="13_ncr:1_{8E0F6C38-5482-5440-80CB-99BDE121EE9C}" xr6:coauthVersionLast="46" xr6:coauthVersionMax="46" xr10:uidLastSave="{00000000-0000-0000-0000-000000000000}"/>
  <bookViews>
    <workbookView xWindow="0" yWindow="500" windowWidth="33600" windowHeight="20500" xr2:uid="{04CB342E-EBCF-5142-9AB9-8807393136CA}"/>
  </bookViews>
  <sheets>
    <sheet name="Quick Input" sheetId="18" r:id="rId1"/>
    <sheet name="Info" sheetId="2" r:id="rId2"/>
    <sheet name="LV" sheetId="13" r:id="rId3"/>
    <sheet name="CVS" sheetId="5" r:id="rId4"/>
    <sheet name="RV" sheetId="3" r:id="rId5"/>
    <sheet name="MV" sheetId="4" r:id="rId6"/>
    <sheet name="AV &amp; Aorta" sheetId="6" r:id="rId7"/>
    <sheet name="TV, PAP &amp; PV" sheetId="7" r:id="rId8"/>
    <sheet name="Atria" sheetId="8" r:id="rId9"/>
    <sheet name="Misc" sheetId="9" r:id="rId10"/>
    <sheet name="Summary" sheetId="12" r:id="rId11"/>
    <sheet name="Full CCE Report" sheetId="11" r:id="rId12"/>
    <sheet name="EDEC Report" sheetId="17" r:id="rId13"/>
    <sheet name="Instructions" sheetId="20" r:id="rId14"/>
  </sheets>
  <definedNames>
    <definedName name="_xlnm._FilterDatabase" localSheetId="2" hidden="1">LV!#REF!</definedName>
    <definedName name="EDEC_Selections">'EDEC Report'!$R$15,'EDEC Report'!$T$20,'EDEC Report'!$U$20,'EDEC Report'!$V$24,'EDEC Report'!$V$26,'EDEC Report'!$V$31,'EDEC Report'!$V$37,'EDEC Report'!$V$41,'EDEC Report'!$V$45,'EDEC Report'!$V$48,'EDEC Report'!$V$51,'EDEC Report'!$V$54,'EDEC Report'!$V$56,'EDEC Report'!$V$58</definedName>
    <definedName name="Full_Report_Selections">'Full CCE Report'!$L$16,'Full CCE Report'!$L$18,'Full CCE Report'!$L$22,'Full CCE Report'!$L$25,'Full CCE Report'!$L$28,'Full CCE Report'!$L$31,'Full CCE Report'!$L$34,'Full CCE Report'!$L$37,'Full CCE Report'!$L$40,'Full CCE Report'!$L$43,'Full CCE Report'!$L$46,'Full CCE Report'!$L$49,'Full CCE Report'!$N$13,'Full CCE Report'!$N$14</definedName>
    <definedName name="_xlnm.Print_Area" localSheetId="12">'EDEC Report'!$A:$H</definedName>
    <definedName name="_xlnm.Print_Area" localSheetId="11">'Full CCE Report'!$A:$J</definedName>
    <definedName name="rAnswers">#REF!</definedName>
    <definedName name="rBenAnn">#REF!</definedName>
    <definedName name="rBenOT">#REF!</definedName>
    <definedName name="rBenTotal">#REF!</definedName>
    <definedName name="rCostsAnn">#REF!</definedName>
    <definedName name="rCostsOT">#REF!</definedName>
    <definedName name="rCostsTotal">#REF!</definedName>
    <definedName name="rFeatureCt">#REF!</definedName>
    <definedName name="rList">#REF!</definedName>
    <definedName name="rNetBen">#REF!</definedName>
    <definedName name="rpt_ChartSource">#REF!</definedName>
    <definedName name="rpt_CustomerName">#REF!</definedName>
    <definedName name="rpt_Features_img">#REF!</definedName>
    <definedName name="rpt_ROISumTable">#REF!</definedName>
    <definedName name="rpt_ScopeList">#REF!</definedName>
    <definedName name="rpt_TextSummary">#REF!</definedName>
    <definedName name="rROI">#REF!</definedName>
    <definedName name="rUsers">#REF!</definedName>
    <definedName name="rYea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74" i="12" l="1"/>
  <c r="B70" i="12"/>
  <c r="B3" i="12"/>
  <c r="B25" i="9"/>
  <c r="B21" i="9"/>
  <c r="B17" i="9"/>
  <c r="B13" i="9"/>
  <c r="C9" i="9"/>
  <c r="C8" i="9"/>
  <c r="C7" i="9"/>
  <c r="C6" i="9"/>
  <c r="C5" i="9"/>
  <c r="C4" i="9"/>
  <c r="C3" i="9"/>
  <c r="B19" i="8"/>
  <c r="C15" i="8"/>
  <c r="C14" i="8"/>
  <c r="C13" i="8"/>
  <c r="C12" i="8"/>
  <c r="C8" i="8"/>
  <c r="C7" i="8"/>
  <c r="C6" i="8"/>
  <c r="C5" i="8"/>
  <c r="C4" i="8"/>
  <c r="C3" i="8"/>
  <c r="B42" i="7"/>
  <c r="C38" i="7"/>
  <c r="C37" i="7"/>
  <c r="C36" i="7"/>
  <c r="C35" i="7"/>
  <c r="C34" i="7"/>
  <c r="C33" i="7"/>
  <c r="C32" i="7"/>
  <c r="C28" i="7"/>
  <c r="C27" i="7"/>
  <c r="C26" i="7"/>
  <c r="C25" i="7"/>
  <c r="B19" i="7"/>
  <c r="C15" i="7"/>
  <c r="C14" i="7"/>
  <c r="C13" i="7"/>
  <c r="C12" i="7"/>
  <c r="C11" i="7"/>
  <c r="C10" i="7"/>
  <c r="C9" i="7"/>
  <c r="C8" i="7"/>
  <c r="C7" i="7"/>
  <c r="C6" i="7"/>
  <c r="C5" i="7"/>
  <c r="C4" i="7"/>
  <c r="C3" i="7"/>
  <c r="B38" i="6"/>
  <c r="C34" i="6"/>
  <c r="C33" i="6"/>
  <c r="C32" i="6"/>
  <c r="C31" i="6"/>
  <c r="C30" i="6"/>
  <c r="C29" i="6"/>
  <c r="C28" i="6"/>
  <c r="C27" i="6"/>
  <c r="C26" i="6"/>
  <c r="C25" i="6"/>
  <c r="C24" i="6"/>
  <c r="C23" i="6"/>
  <c r="C22" i="6"/>
  <c r="C21" i="6"/>
  <c r="C20" i="6"/>
  <c r="C19" i="6"/>
  <c r="B15" i="6"/>
  <c r="C11" i="6"/>
  <c r="C10" i="6"/>
  <c r="C9" i="6"/>
  <c r="C8" i="6"/>
  <c r="C7" i="6"/>
  <c r="C6" i="6"/>
  <c r="C5" i="6"/>
  <c r="C4" i="6"/>
  <c r="C3" i="6"/>
  <c r="B26" i="4"/>
  <c r="C22" i="4"/>
  <c r="C21" i="4"/>
  <c r="C20" i="4"/>
  <c r="C19" i="4"/>
  <c r="C18" i="4"/>
  <c r="C17" i="4"/>
  <c r="C16" i="4"/>
  <c r="C15" i="4"/>
  <c r="C14" i="4"/>
  <c r="C13" i="4"/>
  <c r="C12" i="4"/>
  <c r="C11" i="4"/>
  <c r="C10" i="4"/>
  <c r="C9" i="4"/>
  <c r="C8" i="4"/>
  <c r="C7" i="4"/>
  <c r="C6" i="4"/>
  <c r="C5" i="4"/>
  <c r="C4" i="4"/>
  <c r="C3" i="4"/>
  <c r="B23" i="3"/>
  <c r="C19" i="3"/>
  <c r="C18" i="3"/>
  <c r="C17" i="3"/>
  <c r="C15" i="3" l="1"/>
  <c r="C14" i="3"/>
  <c r="C13" i="3"/>
  <c r="C12" i="3"/>
  <c r="C11" i="3"/>
  <c r="C10" i="3"/>
  <c r="C9" i="3"/>
  <c r="C8" i="3"/>
  <c r="C7" i="3"/>
  <c r="C6" i="3"/>
  <c r="C5" i="3"/>
  <c r="C4" i="3"/>
  <c r="C3" i="3"/>
  <c r="B39" i="5"/>
  <c r="C35" i="5"/>
  <c r="C34" i="5"/>
  <c r="C33" i="5"/>
  <c r="C32" i="5"/>
  <c r="C31" i="5"/>
  <c r="C30" i="5"/>
  <c r="C29" i="5"/>
  <c r="C28" i="5"/>
  <c r="C27" i="5"/>
  <c r="C26" i="5"/>
  <c r="C25" i="5"/>
  <c r="C24" i="5"/>
  <c r="C23" i="5"/>
  <c r="C22" i="5"/>
  <c r="C20" i="5"/>
  <c r="C19" i="5"/>
  <c r="C18" i="5"/>
  <c r="C17" i="5"/>
  <c r="C16" i="5"/>
  <c r="C15" i="5"/>
  <c r="C14" i="5"/>
  <c r="C13" i="5"/>
  <c r="C12" i="5"/>
  <c r="C11" i="5"/>
  <c r="C10" i="5"/>
  <c r="C9" i="5"/>
  <c r="C8" i="5"/>
  <c r="C7" i="5"/>
  <c r="C6" i="5"/>
  <c r="C5" i="5"/>
  <c r="C4" i="5"/>
  <c r="C3" i="5"/>
  <c r="B68" i="13"/>
  <c r="C63" i="13"/>
  <c r="C62" i="13"/>
  <c r="C61" i="13"/>
  <c r="C60" i="13"/>
  <c r="C59" i="13"/>
  <c r="C58" i="13"/>
  <c r="C57" i="13"/>
  <c r="C56" i="13"/>
  <c r="C55" i="13"/>
  <c r="C54" i="13"/>
  <c r="C53" i="13"/>
  <c r="C52" i="13"/>
  <c r="C51" i="13"/>
  <c r="C50" i="13"/>
  <c r="C49" i="13"/>
  <c r="C48" i="13"/>
  <c r="C47" i="13"/>
  <c r="C46" i="13"/>
  <c r="C45" i="13"/>
  <c r="C44"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49" i="2"/>
  <c r="C48" i="2"/>
  <c r="C47" i="2"/>
  <c r="C46" i="2"/>
  <c r="C45" i="2"/>
  <c r="C44" i="2"/>
  <c r="C43" i="2"/>
  <c r="C42" i="2"/>
  <c r="C41" i="2"/>
  <c r="C40" i="2"/>
  <c r="C39" i="2"/>
  <c r="C34" i="2"/>
  <c r="C33" i="2"/>
  <c r="C32" i="2"/>
  <c r="C31" i="2"/>
  <c r="C30" i="2"/>
  <c r="C28" i="2"/>
  <c r="C27" i="2"/>
  <c r="C26" i="2"/>
  <c r="C25" i="2"/>
  <c r="C24" i="2"/>
  <c r="C23" i="2"/>
  <c r="C21" i="2"/>
  <c r="C20" i="2"/>
  <c r="C18" i="2"/>
  <c r="C17" i="2"/>
  <c r="C16" i="2"/>
  <c r="C15" i="2"/>
  <c r="C14" i="2"/>
  <c r="C13" i="2"/>
  <c r="C11" i="2"/>
  <c r="C10" i="2"/>
  <c r="C9" i="2"/>
  <c r="C8" i="2"/>
  <c r="C7" i="2"/>
  <c r="C6" i="2"/>
  <c r="C5" i="2"/>
  <c r="C4" i="2"/>
  <c r="C3" i="2"/>
  <c r="F84" i="11"/>
  <c r="J18" i="3"/>
  <c r="F46" i="17" l="1"/>
  <c r="B67" i="17"/>
  <c r="V58" i="17"/>
  <c r="A58" i="17" s="1"/>
  <c r="V54" i="17"/>
  <c r="A54" i="17" s="1"/>
  <c r="V51" i="17"/>
  <c r="A51" i="17" s="1"/>
  <c r="V48" i="17"/>
  <c r="A48" i="17" s="1"/>
  <c r="V45" i="17"/>
  <c r="A45" i="17" s="1"/>
  <c r="V41" i="17"/>
  <c r="A41" i="17" s="1"/>
  <c r="V37" i="17"/>
  <c r="A37" i="17" s="1"/>
  <c r="V31" i="17"/>
  <c r="A31" i="17" s="1"/>
  <c r="V26" i="17"/>
  <c r="A26" i="17" s="1"/>
  <c r="V24" i="17"/>
  <c r="A24" i="17" s="1"/>
  <c r="F49" i="17"/>
  <c r="B49" i="17"/>
  <c r="D46" i="17"/>
  <c r="B46" i="17"/>
  <c r="F43" i="17"/>
  <c r="H42" i="17"/>
  <c r="D39" i="17"/>
  <c r="B39" i="17"/>
  <c r="H35" i="17"/>
  <c r="D35" i="17"/>
  <c r="I56" i="11"/>
  <c r="D29" i="17"/>
  <c r="D28" i="17"/>
  <c r="E65" i="17"/>
  <c r="E60" i="17"/>
  <c r="E61" i="17"/>
  <c r="E62" i="17"/>
  <c r="E63" i="17"/>
  <c r="E59" i="17"/>
  <c r="E64" i="17"/>
  <c r="D27" i="17" l="1"/>
  <c r="F27" i="17"/>
  <c r="D32" i="17"/>
  <c r="H33" i="17"/>
  <c r="B34" i="17"/>
  <c r="V56" i="17"/>
  <c r="A56" i="17" s="1"/>
  <c r="B27" i="17"/>
  <c r="F35" i="17"/>
  <c r="D49" i="17"/>
  <c r="F64" i="11"/>
  <c r="I66" i="11"/>
  <c r="H28" i="17"/>
  <c r="B32" i="17"/>
  <c r="D34" i="17"/>
  <c r="B38" i="17"/>
  <c r="B35" i="17"/>
  <c r="D43" i="17"/>
  <c r="H27" i="17"/>
  <c r="F34" i="17"/>
  <c r="D38" i="17"/>
  <c r="D42" i="17"/>
  <c r="B42" i="17"/>
  <c r="B52" i="17"/>
  <c r="H21" i="17"/>
  <c r="F21" i="17"/>
  <c r="C21" i="17"/>
  <c r="U20" i="17"/>
  <c r="F20" i="17" s="1"/>
  <c r="T20" i="17"/>
  <c r="A20" i="17" s="1"/>
  <c r="D18" i="17"/>
  <c r="G12" i="17"/>
  <c r="G11" i="17"/>
  <c r="E17" i="17"/>
  <c r="E16" i="17"/>
  <c r="B17" i="17"/>
  <c r="B16" i="17"/>
  <c r="R15" i="17"/>
  <c r="A15" i="17" s="1"/>
  <c r="H14" i="17"/>
  <c r="E13" i="17"/>
  <c r="B13" i="17"/>
  <c r="B12" i="17"/>
  <c r="F18" i="11"/>
  <c r="B8" i="11"/>
  <c r="J14" i="8"/>
  <c r="M6" i="8"/>
  <c r="L6" i="8"/>
  <c r="K6" i="8"/>
  <c r="J6" i="8"/>
  <c r="M5" i="8"/>
  <c r="L5" i="8"/>
  <c r="K5" i="8"/>
  <c r="J5" i="8"/>
  <c r="M4" i="8"/>
  <c r="L4" i="8"/>
  <c r="K4" i="8"/>
  <c r="J4" i="8"/>
  <c r="M3" i="8"/>
  <c r="K3" i="8"/>
  <c r="L3" i="8"/>
  <c r="J3" i="8"/>
  <c r="K32" i="7"/>
  <c r="K7" i="7"/>
  <c r="J9" i="6"/>
  <c r="J7" i="6"/>
  <c r="J5" i="6"/>
  <c r="K20" i="4"/>
  <c r="I80" i="11"/>
  <c r="J13" i="3"/>
  <c r="J12" i="3"/>
  <c r="J8" i="3"/>
  <c r="J6" i="3"/>
  <c r="J5" i="3"/>
  <c r="J4" i="3"/>
  <c r="J3" i="3"/>
  <c r="J58" i="13"/>
  <c r="M31" i="13"/>
  <c r="M30" i="13"/>
  <c r="M29" i="13"/>
  <c r="M28" i="13"/>
  <c r="L31" i="13"/>
  <c r="L30" i="13"/>
  <c r="L29" i="13"/>
  <c r="L28" i="13"/>
  <c r="K31" i="13"/>
  <c r="K30" i="13"/>
  <c r="K29" i="13"/>
  <c r="K28" i="13"/>
  <c r="J31" i="13"/>
  <c r="J30" i="13"/>
  <c r="J29" i="13"/>
  <c r="J28" i="13"/>
  <c r="M24" i="13"/>
  <c r="M23" i="13"/>
  <c r="M22" i="13"/>
  <c r="M21" i="13"/>
  <c r="L24" i="13"/>
  <c r="L23" i="13"/>
  <c r="L22" i="13"/>
  <c r="L21" i="13"/>
  <c r="K24" i="13"/>
  <c r="K23" i="13"/>
  <c r="K22" i="13"/>
  <c r="K21" i="13"/>
  <c r="J24" i="13"/>
  <c r="J23" i="13"/>
  <c r="J22" i="13"/>
  <c r="J21" i="13"/>
  <c r="M17" i="13"/>
  <c r="L17" i="13"/>
  <c r="K17" i="13"/>
  <c r="J17" i="13"/>
  <c r="M16" i="13"/>
  <c r="L16" i="13"/>
  <c r="K16" i="13"/>
  <c r="J16" i="13"/>
  <c r="M15" i="13"/>
  <c r="L15" i="13"/>
  <c r="K15" i="13"/>
  <c r="J15" i="13"/>
  <c r="M14" i="13"/>
  <c r="M10" i="13"/>
  <c r="M7" i="13"/>
  <c r="L14" i="13"/>
  <c r="K14" i="13"/>
  <c r="J14" i="13"/>
  <c r="J10" i="13"/>
  <c r="K10" i="13"/>
  <c r="L10" i="13"/>
  <c r="M9" i="13"/>
  <c r="L9" i="13"/>
  <c r="K9" i="13"/>
  <c r="J9" i="13"/>
  <c r="L7" i="13"/>
  <c r="K7" i="13"/>
  <c r="J7" i="13"/>
  <c r="M4" i="13"/>
  <c r="L4" i="13"/>
  <c r="K4" i="13"/>
  <c r="J4" i="13"/>
  <c r="M3" i="13"/>
  <c r="L3" i="13"/>
  <c r="K3" i="13"/>
  <c r="J3" i="13"/>
  <c r="B29" i="17" l="1"/>
  <c r="F42" i="17"/>
  <c r="G17" i="17"/>
  <c r="H13" i="17"/>
  <c r="G16" i="17"/>
  <c r="C103" i="11" l="1"/>
  <c r="J52" i="13"/>
  <c r="J46" i="13"/>
  <c r="J48" i="13"/>
  <c r="J61" i="13"/>
  <c r="J47" i="13"/>
  <c r="J36" i="13"/>
  <c r="J38" i="13"/>
  <c r="J37" i="13"/>
  <c r="F81" i="11"/>
  <c r="F80" i="11"/>
  <c r="F79" i="11"/>
  <c r="F78" i="11"/>
  <c r="F77" i="11"/>
  <c r="H7" i="11" l="1"/>
  <c r="N14" i="11"/>
  <c r="B14" i="11" s="1"/>
  <c r="N13" i="11"/>
  <c r="B13" i="11" s="1"/>
  <c r="L18" i="11"/>
  <c r="A18" i="11" s="1"/>
  <c r="F98" i="11"/>
  <c r="C102" i="11"/>
  <c r="C99" i="11"/>
  <c r="C98" i="11"/>
  <c r="I92" i="11"/>
  <c r="I93" i="11"/>
  <c r="I94" i="11"/>
  <c r="I95" i="11"/>
  <c r="I96" i="11"/>
  <c r="I91" i="11"/>
  <c r="I89" i="11"/>
  <c r="I88" i="11"/>
  <c r="I87" i="11"/>
  <c r="I86" i="11"/>
  <c r="F92" i="11"/>
  <c r="F91" i="11"/>
  <c r="F90" i="11"/>
  <c r="F89" i="11"/>
  <c r="F88" i="11"/>
  <c r="F87" i="11"/>
  <c r="F86" i="11"/>
  <c r="C94" i="11"/>
  <c r="C93" i="11"/>
  <c r="C88" i="11"/>
  <c r="C89" i="11"/>
  <c r="C87" i="11"/>
  <c r="C86" i="11"/>
  <c r="I83" i="11"/>
  <c r="I82" i="11"/>
  <c r="I81" i="11"/>
  <c r="I76" i="11"/>
  <c r="I75" i="11"/>
  <c r="I74" i="11"/>
  <c r="I73" i="11"/>
  <c r="I72" i="11"/>
  <c r="F76" i="11"/>
  <c r="F83" i="11"/>
  <c r="F82" i="11"/>
  <c r="F73" i="11"/>
  <c r="F74" i="11"/>
  <c r="F72" i="11"/>
  <c r="C80" i="11"/>
  <c r="C79" i="11"/>
  <c r="C77" i="11"/>
  <c r="C76" i="11"/>
  <c r="C75" i="11"/>
  <c r="C73" i="11"/>
  <c r="C72" i="11"/>
  <c r="I58" i="11"/>
  <c r="I57" i="11"/>
  <c r="F65" i="11"/>
  <c r="F63" i="11"/>
  <c r="C65" i="11"/>
  <c r="C63" i="11"/>
  <c r="C58" i="11"/>
  <c r="C59" i="11"/>
  <c r="C60" i="11"/>
  <c r="F100" i="11" l="1"/>
  <c r="F99" i="11"/>
  <c r="F93" i="11"/>
  <c r="I84" i="11"/>
  <c r="F39" i="17"/>
  <c r="B43" i="17"/>
  <c r="C84" i="11"/>
  <c r="F57" i="11"/>
  <c r="F38" i="17"/>
  <c r="E52" i="17"/>
  <c r="F75" i="11"/>
  <c r="I77" i="11"/>
  <c r="I67" i="11"/>
  <c r="C56" i="11"/>
  <c r="B8" i="12"/>
  <c r="L22" i="11"/>
  <c r="F59" i="11"/>
  <c r="F56" i="11"/>
  <c r="F58" i="11"/>
  <c r="C74" i="11"/>
  <c r="C78" i="11"/>
  <c r="C81" i="11"/>
  <c r="C96" i="11" l="1"/>
  <c r="B28" i="17"/>
  <c r="C61" i="11"/>
  <c r="C69" i="11"/>
  <c r="C67" i="11"/>
  <c r="B108" i="11"/>
  <c r="C106" i="11"/>
  <c r="L52" i="11"/>
  <c r="A52" i="11" s="1"/>
  <c r="L49" i="11"/>
  <c r="A49" i="11" s="1"/>
  <c r="L46" i="11"/>
  <c r="A46" i="11" s="1"/>
  <c r="L43" i="11"/>
  <c r="A43" i="11" s="1"/>
  <c r="L40" i="11"/>
  <c r="A40" i="11" s="1"/>
  <c r="L37" i="11"/>
  <c r="A37" i="11" s="1"/>
  <c r="L34" i="11"/>
  <c r="A34" i="11" s="1"/>
  <c r="L31" i="11"/>
  <c r="A31" i="11" s="1"/>
  <c r="L28" i="11"/>
  <c r="A28" i="11" s="1"/>
  <c r="L25" i="11"/>
  <c r="A25" i="11" s="1"/>
  <c r="A22" i="11"/>
  <c r="B66" i="12"/>
  <c r="B62" i="12"/>
  <c r="B54" i="12"/>
  <c r="B58" i="12"/>
  <c r="B48" i="12"/>
  <c r="B42" i="12"/>
  <c r="B38" i="12"/>
  <c r="B32" i="12"/>
  <c r="F28" i="17" l="1"/>
  <c r="H38" i="17"/>
  <c r="F29" i="17"/>
  <c r="F60" i="11"/>
  <c r="C82" i="11"/>
  <c r="F61" i="11"/>
  <c r="B26" i="12"/>
  <c r="B20" i="12"/>
  <c r="B14" i="12"/>
  <c r="L16" i="11"/>
  <c r="A16" i="11" s="1"/>
  <c r="B10" i="11"/>
  <c r="B9" i="11"/>
  <c r="B11" i="11"/>
  <c r="J13" i="11"/>
  <c r="H13" i="11"/>
  <c r="J11" i="11"/>
  <c r="J8" i="11"/>
  <c r="J7" i="11"/>
  <c r="J10" i="11"/>
  <c r="G11" i="11"/>
  <c r="G10" i="11"/>
  <c r="G9" i="11"/>
  <c r="G8" i="11"/>
  <c r="G7" i="11"/>
  <c r="B7" i="11"/>
  <c r="H29" i="17" l="1"/>
  <c r="C83" i="11"/>
  <c r="I70" i="11"/>
  <c r="I69" i="11"/>
  <c r="C95" i="11"/>
  <c r="C92" i="11"/>
  <c r="C100" i="11" l="1"/>
  <c r="H46" i="17"/>
  <c r="I68" i="11"/>
  <c r="I65" i="11"/>
  <c r="I78" i="11" l="1"/>
  <c r="F32" i="17"/>
  <c r="D33" i="17"/>
  <c r="I59" i="11"/>
  <c r="J9" i="11"/>
  <c r="H34" i="17" l="1"/>
  <c r="C66" i="11"/>
  <c r="C57" i="11"/>
  <c r="C70" i="11"/>
  <c r="F62" i="11"/>
  <c r="C62" i="11"/>
  <c r="C64" i="11"/>
  <c r="C68" i="11"/>
  <c r="I60" i="11"/>
  <c r="C101" i="11"/>
  <c r="I79" i="11"/>
  <c r="I61" i="11"/>
  <c r="C90" i="11"/>
  <c r="F33" i="17" l="1"/>
  <c r="H32" i="17"/>
  <c r="C91" i="11"/>
  <c r="I63" i="11"/>
  <c r="I62" i="11"/>
  <c r="I64" i="1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D9E9CD5-F7BE-48F4-9CC3-22341380F7C4}" keepAlive="1" name="Query - LV_Systolic" description="Connection to the 'LV_Systolic' query in the workbook." type="5" refreshedVersion="6" background="1" saveData="1">
    <dbPr connection="Provider=Microsoft.Mashup.OleDb.1;Data Source=$Workbook$;Location=LV_Systolic;Extended Properties=&quot;&quot;" command="SELECT * FROM [LV_Systolic]"/>
  </connection>
</connections>
</file>

<file path=xl/sharedStrings.xml><?xml version="1.0" encoding="utf-8"?>
<sst xmlns="http://schemas.openxmlformats.org/spreadsheetml/2006/main" count="1371" uniqueCount="564">
  <si>
    <t>LVIDd</t>
  </si>
  <si>
    <t>LVIDd Indexed</t>
  </si>
  <si>
    <t>IVSd</t>
  </si>
  <si>
    <t>LVPWd</t>
  </si>
  <si>
    <t>LVIDs</t>
  </si>
  <si>
    <t>FS (Teich)</t>
  </si>
  <si>
    <t>LVEDA (SAX)</t>
  </si>
  <si>
    <t>LVESA (SAX)</t>
  </si>
  <si>
    <t>LV FAC (SAX)</t>
  </si>
  <si>
    <t>%</t>
  </si>
  <si>
    <t>cm</t>
  </si>
  <si>
    <t>LVEDV (A4C)</t>
  </si>
  <si>
    <t>LVESV (A4C)</t>
  </si>
  <si>
    <t>LVEDVi (A4C)</t>
  </si>
  <si>
    <t>LVESVi (A4C)</t>
  </si>
  <si>
    <t>EF (SP 4C)</t>
  </si>
  <si>
    <t>LVLd (A4C)</t>
  </si>
  <si>
    <t>LVLs (A4C)</t>
  </si>
  <si>
    <t>LVEDV (A2C)</t>
  </si>
  <si>
    <t>LVEDVi (A2C)</t>
  </si>
  <si>
    <t>LVESV (A2C)</t>
  </si>
  <si>
    <t>LVESVi (A2C)</t>
  </si>
  <si>
    <t>EF (SP 2C)</t>
  </si>
  <si>
    <t>LVLd (A2C)</t>
  </si>
  <si>
    <t>LVLs (A2C)</t>
  </si>
  <si>
    <t>LVEDV (BP)</t>
  </si>
  <si>
    <t>LVEDVi (BP)</t>
  </si>
  <si>
    <t>LVESV (BP)</t>
  </si>
  <si>
    <t>LVESVi (BP)</t>
  </si>
  <si>
    <t>ml</t>
  </si>
  <si>
    <t>SV (BP)</t>
  </si>
  <si>
    <t>SVI (BP)</t>
  </si>
  <si>
    <t>EF (BP)</t>
  </si>
  <si>
    <t>Left Ventricle - Size and Systolic Function</t>
  </si>
  <si>
    <t>Left Ventricle Summary:</t>
  </si>
  <si>
    <t>LV dP/dt</t>
  </si>
  <si>
    <t>mmHg/s</t>
  </si>
  <si>
    <t>Left Ventricle - Diastolic Function</t>
  </si>
  <si>
    <t>MV E/A</t>
  </si>
  <si>
    <t>MV Dec Time</t>
  </si>
  <si>
    <t>MV A Max Vel</t>
  </si>
  <si>
    <t>MV E Max Vel</t>
  </si>
  <si>
    <t>Lat E' Vel</t>
  </si>
  <si>
    <t>Lat A' Vel</t>
  </si>
  <si>
    <t>Lat S' Vel</t>
  </si>
  <si>
    <t>Lat E/e'</t>
  </si>
  <si>
    <t>Sep E' Vel</t>
  </si>
  <si>
    <t>Sep A' Vel</t>
  </si>
  <si>
    <t>Sep S' Vel</t>
  </si>
  <si>
    <t>Sep E/e'</t>
  </si>
  <si>
    <t>Avg E/e'</t>
  </si>
  <si>
    <t>Pulm Sys Vel</t>
  </si>
  <si>
    <t>Pulm Dias Vel</t>
  </si>
  <si>
    <t>Pulm s/d</t>
  </si>
  <si>
    <t>Vp</t>
  </si>
  <si>
    <t>E/Vp</t>
  </si>
  <si>
    <t>ms</t>
  </si>
  <si>
    <t>cm/s</t>
  </si>
  <si>
    <t>LV Mass(c)dI</t>
  </si>
  <si>
    <t>LV Mass(c)d</t>
  </si>
  <si>
    <t>g</t>
  </si>
  <si>
    <t>MAPSE</t>
  </si>
  <si>
    <t>Hospital Number</t>
  </si>
  <si>
    <t>Name</t>
  </si>
  <si>
    <t>DOB</t>
  </si>
  <si>
    <t>Age</t>
  </si>
  <si>
    <t>Study Date</t>
  </si>
  <si>
    <t>Study Time</t>
  </si>
  <si>
    <t>Location</t>
  </si>
  <si>
    <t>Gender</t>
  </si>
  <si>
    <t>Image Quality</t>
  </si>
  <si>
    <t>BSA</t>
  </si>
  <si>
    <t>History</t>
  </si>
  <si>
    <t>Reason for Study</t>
  </si>
  <si>
    <t>ECG Rhythm</t>
  </si>
  <si>
    <t>CVS Support</t>
  </si>
  <si>
    <t>Ventilation</t>
  </si>
  <si>
    <t>Referring Physician</t>
  </si>
  <si>
    <t>Performed</t>
  </si>
  <si>
    <t>Reported</t>
  </si>
  <si>
    <t>Disclaimer</t>
  </si>
  <si>
    <t>Right Ventricle - Size and Function</t>
  </si>
  <si>
    <t>RV Length</t>
  </si>
  <si>
    <t>RVID Mid</t>
  </si>
  <si>
    <t>RVID Base</t>
  </si>
  <si>
    <t>RV EDA</t>
  </si>
  <si>
    <t>RV ESA</t>
  </si>
  <si>
    <t>RV FAC</t>
  </si>
  <si>
    <t>TAPSE</t>
  </si>
  <si>
    <t>RV Wall</t>
  </si>
  <si>
    <t>RVOT 1</t>
  </si>
  <si>
    <t>RVOT 2</t>
  </si>
  <si>
    <t>MPA</t>
  </si>
  <si>
    <t>RV S' Vel</t>
  </si>
  <si>
    <t>Right Ventricle Summary:</t>
  </si>
  <si>
    <t>MR VC</t>
  </si>
  <si>
    <t>MR PISA Radius</t>
  </si>
  <si>
    <t>MR Vmax</t>
  </si>
  <si>
    <t>MR VTI</t>
  </si>
  <si>
    <t>MV Annulus Diam</t>
  </si>
  <si>
    <t>MV VTI</t>
  </si>
  <si>
    <t>LVOT Diam</t>
  </si>
  <si>
    <t>MR EROA</t>
  </si>
  <si>
    <t>MR Fraction</t>
  </si>
  <si>
    <t>MR Volume</t>
  </si>
  <si>
    <t>mL</t>
  </si>
  <si>
    <t>MV PHT</t>
  </si>
  <si>
    <t>MR Alias Velocity</t>
  </si>
  <si>
    <t>MS Alias Velocity</t>
  </si>
  <si>
    <t>MS PISA Radius</t>
  </si>
  <si>
    <t>MS CW Peak Vel</t>
  </si>
  <si>
    <t>MV Area (PHT)</t>
  </si>
  <si>
    <t>Haemodynamic Assessment</t>
  </si>
  <si>
    <t>LVOT VTI</t>
  </si>
  <si>
    <t>SV (VTI)</t>
  </si>
  <si>
    <t>SVI (VTI)</t>
  </si>
  <si>
    <t>SVR</t>
  </si>
  <si>
    <t>SVRI</t>
  </si>
  <si>
    <t>CO</t>
  </si>
  <si>
    <t>CI</t>
  </si>
  <si>
    <t>l/min</t>
  </si>
  <si>
    <t>Haemodynamic Summary:</t>
  </si>
  <si>
    <t>Mitral Valve Summary:</t>
  </si>
  <si>
    <t>IVC Insp Diam</t>
  </si>
  <si>
    <t>IVC Exp Diam</t>
  </si>
  <si>
    <t>IVC Collapse</t>
  </si>
  <si>
    <t>Hep S Vel</t>
  </si>
  <si>
    <t>Hep D Vel</t>
  </si>
  <si>
    <t>Hep S/D</t>
  </si>
  <si>
    <t>Ren S Vel</t>
  </si>
  <si>
    <t>Ren D Vel</t>
  </si>
  <si>
    <t>Ren S/D</t>
  </si>
  <si>
    <t>TV E Vel</t>
  </si>
  <si>
    <t>TV A Vel</t>
  </si>
  <si>
    <t>TV E'</t>
  </si>
  <si>
    <t>TV E/e'</t>
  </si>
  <si>
    <t>Ao Ann Diam</t>
  </si>
  <si>
    <t>AV SoV Diam</t>
  </si>
  <si>
    <t>Ao STJ Diam</t>
  </si>
  <si>
    <t>Asc Ao Diam</t>
  </si>
  <si>
    <t>Ao Arch Diam</t>
  </si>
  <si>
    <t>Desc Ao Diam</t>
  </si>
  <si>
    <t>Aorta Summary:</t>
  </si>
  <si>
    <t>LVOT Vmax</t>
  </si>
  <si>
    <t>LVOT Max PG</t>
  </si>
  <si>
    <t>mmHg</t>
  </si>
  <si>
    <t>LVOT Mean PG</t>
  </si>
  <si>
    <t>AV Vmax</t>
  </si>
  <si>
    <t>AV VTI</t>
  </si>
  <si>
    <t>AV Max PG</t>
  </si>
  <si>
    <t>AV Mean PG</t>
  </si>
  <si>
    <t>AVA</t>
  </si>
  <si>
    <t>AVAi</t>
  </si>
  <si>
    <t>AV DI</t>
  </si>
  <si>
    <t>Jet Width/LVOT</t>
  </si>
  <si>
    <t>AR PHT</t>
  </si>
  <si>
    <t>AR VC</t>
  </si>
  <si>
    <t>LVOT Max VTI</t>
  </si>
  <si>
    <t>LVOT Min VTI</t>
  </si>
  <si>
    <t>SVV</t>
  </si>
  <si>
    <t>LVOT Max Vel</t>
  </si>
  <si>
    <t>LVOT Vel Variation</t>
  </si>
  <si>
    <t>LVOT VTI Variation</t>
  </si>
  <si>
    <t>Desc Ao EDV</t>
  </si>
  <si>
    <t>Tricuspid Valve</t>
  </si>
  <si>
    <t>TR VC</t>
  </si>
  <si>
    <t>TR PISA Radius</t>
  </si>
  <si>
    <t>TR Jet Area</t>
  </si>
  <si>
    <t>TR EROA</t>
  </si>
  <si>
    <t>TR VTI</t>
  </si>
  <si>
    <t>TR Vmax</t>
  </si>
  <si>
    <t>Pulmonary Artery Pressure</t>
  </si>
  <si>
    <t>Est. PASP</t>
  </si>
  <si>
    <t>Est. LVEDP</t>
  </si>
  <si>
    <t>Est. PADP</t>
  </si>
  <si>
    <t>Est. MPAP</t>
  </si>
  <si>
    <t>Pericardium</t>
  </si>
  <si>
    <t>TV Mean PG</t>
  </si>
  <si>
    <t>TV PHT</t>
  </si>
  <si>
    <t>TV VTI</t>
  </si>
  <si>
    <t>Pulmonary Valve</t>
  </si>
  <si>
    <t>PV Peak Vel</t>
  </si>
  <si>
    <t>PV Peak PG</t>
  </si>
  <si>
    <t>PR Jet Width</t>
  </si>
  <si>
    <t>PR Peak Vel</t>
  </si>
  <si>
    <t>PR EDV</t>
  </si>
  <si>
    <t>Tricuspid Valve Summary:</t>
  </si>
  <si>
    <t>Pulmonary Valve Summary:</t>
  </si>
  <si>
    <t>Left Atrium</t>
  </si>
  <si>
    <t>Aortic Valve</t>
  </si>
  <si>
    <t>Aorta</t>
  </si>
  <si>
    <t>Aortic Valve Summary:</t>
  </si>
  <si>
    <t>LA Diam</t>
  </si>
  <si>
    <t>LAVi</t>
  </si>
  <si>
    <t>LAV (A4C)</t>
  </si>
  <si>
    <t>LAV (A2C)</t>
  </si>
  <si>
    <t>LAV (BP)</t>
  </si>
  <si>
    <t>Right Atrium</t>
  </si>
  <si>
    <t>RA Width</t>
  </si>
  <si>
    <t>RA Height</t>
  </si>
  <si>
    <t>RA Area</t>
  </si>
  <si>
    <t>Atria Summary:</t>
  </si>
  <si>
    <t>Peri Eff Max Diam</t>
  </si>
  <si>
    <t>MV Inflow %</t>
  </si>
  <si>
    <t>MV E Min Vel</t>
  </si>
  <si>
    <t>TV E Max Vel</t>
  </si>
  <si>
    <t>TV E Min Vel</t>
  </si>
  <si>
    <t>TV Inflow %</t>
  </si>
  <si>
    <t>PAT</t>
  </si>
  <si>
    <t>Pericardium Summary:</t>
  </si>
  <si>
    <t>Septum Summary:</t>
  </si>
  <si>
    <t>TR Max PG</t>
  </si>
  <si>
    <t>TVA (PHT)</t>
  </si>
  <si>
    <t>Height (cm)</t>
  </si>
  <si>
    <t>Weight (kg)</t>
  </si>
  <si>
    <t>MAP (mmHg)</t>
  </si>
  <si>
    <t>CVP (mmHg)</t>
  </si>
  <si>
    <r>
      <t>cm/m</t>
    </r>
    <r>
      <rPr>
        <vertAlign val="superscript"/>
        <sz val="12"/>
        <color theme="1" tint="0.499984740745262"/>
        <rFont val="Helvetica"/>
        <family val="2"/>
      </rPr>
      <t>2</t>
    </r>
  </si>
  <si>
    <r>
      <t>g/m</t>
    </r>
    <r>
      <rPr>
        <vertAlign val="superscript"/>
        <sz val="12"/>
        <color theme="1" tint="0.499984740745262"/>
        <rFont val="Helvetica"/>
        <family val="2"/>
      </rPr>
      <t>2</t>
    </r>
  </si>
  <si>
    <r>
      <t>cm</t>
    </r>
    <r>
      <rPr>
        <vertAlign val="superscript"/>
        <sz val="12"/>
        <color theme="1" tint="0.499984740745262"/>
        <rFont val="Helvetica"/>
        <family val="2"/>
      </rPr>
      <t>2</t>
    </r>
  </si>
  <si>
    <r>
      <t>ml/m</t>
    </r>
    <r>
      <rPr>
        <vertAlign val="superscript"/>
        <sz val="12"/>
        <color theme="1" tint="0.499984740745262"/>
        <rFont val="Helvetica"/>
        <family val="2"/>
      </rPr>
      <t>2</t>
    </r>
  </si>
  <si>
    <r>
      <t>l/min/m</t>
    </r>
    <r>
      <rPr>
        <vertAlign val="superscript"/>
        <sz val="12"/>
        <color theme="1" tint="0.499984740745262"/>
        <rFont val="Helvetica"/>
        <family val="2"/>
      </rPr>
      <t>2</t>
    </r>
  </si>
  <si>
    <r>
      <t>dyn/sec/cm</t>
    </r>
    <r>
      <rPr>
        <vertAlign val="superscript"/>
        <sz val="12"/>
        <color theme="1" tint="0.499984740745262"/>
        <rFont val="Helvetica"/>
        <family val="2"/>
      </rPr>
      <t>5</t>
    </r>
    <r>
      <rPr>
        <sz val="12"/>
        <color theme="1" tint="0.499984740745262"/>
        <rFont val="Helvetica"/>
        <family val="2"/>
      </rPr>
      <t>/m</t>
    </r>
    <r>
      <rPr>
        <vertAlign val="superscript"/>
        <sz val="12"/>
        <color theme="1" tint="0.499984740745262"/>
        <rFont val="Helvetica"/>
        <family val="2"/>
      </rPr>
      <t>2</t>
    </r>
  </si>
  <si>
    <r>
      <t>dyn/sec/cm</t>
    </r>
    <r>
      <rPr>
        <vertAlign val="superscript"/>
        <sz val="12"/>
        <color theme="1" tint="0.499984740745262"/>
        <rFont val="Helvetica"/>
        <family val="2"/>
      </rPr>
      <t>-5</t>
    </r>
  </si>
  <si>
    <t>LVOT Min Vel</t>
  </si>
  <si>
    <t>Mitral Valve:</t>
  </si>
  <si>
    <t>MV Area (CE)</t>
  </si>
  <si>
    <r>
      <t>cm</t>
    </r>
    <r>
      <rPr>
        <vertAlign val="superscript"/>
        <sz val="12"/>
        <color theme="1" tint="0.499984740745262"/>
        <rFont val="Helvetica"/>
        <family val="2"/>
      </rPr>
      <t>2</t>
    </r>
    <r>
      <rPr>
        <sz val="12"/>
        <color theme="1" tint="0.499984740745262"/>
        <rFont val="Helvetica"/>
        <family val="2"/>
      </rPr>
      <t>/m</t>
    </r>
    <r>
      <rPr>
        <vertAlign val="superscript"/>
        <sz val="12"/>
        <color theme="1" tint="0.499984740745262"/>
        <rFont val="Helvetica"/>
        <family val="2"/>
      </rPr>
      <t>2</t>
    </r>
  </si>
  <si>
    <t>AR Width</t>
  </si>
  <si>
    <t>\</t>
  </si>
  <si>
    <t>TV Annulus Diam</t>
  </si>
  <si>
    <t>TR Alias Velocity</t>
  </si>
  <si>
    <t>Hosp No.</t>
  </si>
  <si>
    <t>Study Location</t>
  </si>
  <si>
    <t>Performed by</t>
  </si>
  <si>
    <t>US Machine</t>
  </si>
  <si>
    <t>Height</t>
  </si>
  <si>
    <t>Weight</t>
  </si>
  <si>
    <t>BMI</t>
  </si>
  <si>
    <t>MAP</t>
  </si>
  <si>
    <t>Indication</t>
  </si>
  <si>
    <t>ECG</t>
  </si>
  <si>
    <t>HR</t>
  </si>
  <si>
    <t>Heart Rate</t>
  </si>
  <si>
    <t>Summary:</t>
  </si>
  <si>
    <t>Patient Information</t>
  </si>
  <si>
    <t>Summary</t>
  </si>
  <si>
    <t>Left Ventricle:</t>
  </si>
  <si>
    <t>Right Ventricle:</t>
  </si>
  <si>
    <t>Haemodynamic Assessment:</t>
  </si>
  <si>
    <t>Aortic Valve:</t>
  </si>
  <si>
    <t>Aorta:</t>
  </si>
  <si>
    <t>Tricuspid Valve:</t>
  </si>
  <si>
    <t>Pulmonary Valve:</t>
  </si>
  <si>
    <t>Atria:</t>
  </si>
  <si>
    <t>Pericardium:</t>
  </si>
  <si>
    <t>Misc / Thoracic / Abdomen:</t>
  </si>
  <si>
    <t>Reported by:</t>
  </si>
  <si>
    <t>Disclaimer:</t>
  </si>
  <si>
    <t>Misc / Thoracic / Abdomen Summary:</t>
  </si>
  <si>
    <t>Measurements:</t>
  </si>
  <si>
    <t>LV Size</t>
  </si>
  <si>
    <t>LV Systolic Function</t>
  </si>
  <si>
    <t>Haemodynamics</t>
  </si>
  <si>
    <t>LV S' Lat</t>
  </si>
  <si>
    <t>LV S' Sep</t>
  </si>
  <si>
    <t>LV S' Avg</t>
  </si>
  <si>
    <t>Cardiac Output (VTI)</t>
  </si>
  <si>
    <t>Cardiac Index (VTI)</t>
  </si>
  <si>
    <t>LV Diastolic Function</t>
  </si>
  <si>
    <t>RV Size and Function</t>
  </si>
  <si>
    <t>Mitral Valve</t>
  </si>
  <si>
    <t>MV Peak PG</t>
  </si>
  <si>
    <t>MV Mean PG</t>
  </si>
  <si>
    <t>RV E/A</t>
  </si>
  <si>
    <t>RV E/e'</t>
  </si>
  <si>
    <t>Atria</t>
  </si>
  <si>
    <t>Misc</t>
  </si>
  <si>
    <t>TV E/A</t>
  </si>
  <si>
    <t>SBP (mmHg)</t>
  </si>
  <si>
    <t>DBP (mmHg)</t>
  </si>
  <si>
    <t>Cardiovascular Support:</t>
  </si>
  <si>
    <t>TVc-o (TDI)</t>
  </si>
  <si>
    <t>ET (TDI)</t>
  </si>
  <si>
    <t>MPI (TDI)</t>
  </si>
  <si>
    <t>Normal</t>
  </si>
  <si>
    <t>Mild</t>
  </si>
  <si>
    <t>Moderate</t>
  </si>
  <si>
    <t>Severe</t>
  </si>
  <si>
    <t>0.6 - 1.9</t>
  </si>
  <si>
    <t>1.3 - 1.5</t>
  </si>
  <si>
    <t>1.6 - 1.9</t>
  </si>
  <si>
    <t>≥2.0</t>
  </si>
  <si>
    <t>1.3 - 1.6</t>
  </si>
  <si>
    <t>25 - 43</t>
  </si>
  <si>
    <t>20 - 24</t>
  </si>
  <si>
    <t>15 - 19</t>
  </si>
  <si>
    <t>&lt;15</t>
  </si>
  <si>
    <t>&lt;25</t>
  </si>
  <si>
    <t>&lt;35</t>
  </si>
  <si>
    <t>36 - 49</t>
  </si>
  <si>
    <t>50 - 54</t>
  </si>
  <si>
    <t>&gt;55</t>
  </si>
  <si>
    <t>&gt;1200</t>
  </si>
  <si>
    <t>&lt;800</t>
  </si>
  <si>
    <t>&lt;0.8</t>
  </si>
  <si>
    <t>&gt;1.0</t>
  </si>
  <si>
    <t>&gt;2.5</t>
  </si>
  <si>
    <t>&lt;8</t>
  </si>
  <si>
    <t>&gt;13</t>
  </si>
  <si>
    <t>&lt;10</t>
  </si>
  <si>
    <t>2.5 - 4.0</t>
  </si>
  <si>
    <t>4.0 - 8.0</t>
  </si>
  <si>
    <t>60 - 100</t>
  </si>
  <si>
    <t>33 - 47</t>
  </si>
  <si>
    <t>800 - 1200</t>
  </si>
  <si>
    <t>1970 - 2390</t>
  </si>
  <si>
    <t>&lt;10% - NFR</t>
  </si>
  <si>
    <t>10-15% - Unclear</t>
  </si>
  <si>
    <t>&gt;15% - FR</t>
  </si>
  <si>
    <t>VTI Increment Post PLR (All Vent)</t>
  </si>
  <si>
    <t>VTI Variation (Mandatory Vent Only)</t>
  </si>
  <si>
    <r>
      <t>&lt;9cm</t>
    </r>
    <r>
      <rPr>
        <vertAlign val="superscript"/>
        <sz val="12"/>
        <color theme="1"/>
        <rFont val="Helvetica"/>
        <family val="2"/>
      </rPr>
      <t>2</t>
    </r>
    <r>
      <rPr>
        <sz val="12"/>
        <color theme="1"/>
        <rFont val="Helvetica"/>
        <family val="2"/>
      </rPr>
      <t xml:space="preserve"> = Frank Hypovolaemia</t>
    </r>
  </si>
  <si>
    <r>
      <t>&lt;5.5cm</t>
    </r>
    <r>
      <rPr>
        <vertAlign val="superscript"/>
        <sz val="12"/>
        <color theme="1"/>
        <rFont val="Helvetica"/>
        <family val="2"/>
      </rPr>
      <t>2</t>
    </r>
    <r>
      <rPr>
        <sz val="12"/>
        <color theme="1"/>
        <rFont val="Helvetica"/>
        <family val="2"/>
      </rPr>
      <t>/m</t>
    </r>
    <r>
      <rPr>
        <vertAlign val="superscript"/>
        <sz val="12"/>
        <color theme="1"/>
        <rFont val="Helvetica"/>
        <family val="2"/>
      </rPr>
      <t>2</t>
    </r>
    <r>
      <rPr>
        <sz val="12"/>
        <color theme="1"/>
        <rFont val="Helvetica"/>
        <family val="2"/>
      </rPr>
      <t xml:space="preserve"> indexed</t>
    </r>
  </si>
  <si>
    <t>&lt;10%</t>
  </si>
  <si>
    <t>&lt;8% - NFR</t>
  </si>
  <si>
    <t>8-12% - Unclear</t>
  </si>
  <si>
    <t>&gt;12% - FR</t>
  </si>
  <si>
    <t>&gt;1.7</t>
  </si>
  <si>
    <t>&gt;9.0</t>
  </si>
  <si>
    <t>&lt;0.5</t>
  </si>
  <si>
    <t>&lt;2.5</t>
  </si>
  <si>
    <t>&lt;0.54</t>
  </si>
  <si>
    <t>&lt;0.3</t>
  </si>
  <si>
    <t>&gt;0.7</t>
  </si>
  <si>
    <t>&lt;0.4</t>
  </si>
  <si>
    <t>&lt;0.2</t>
  </si>
  <si>
    <t>&gt;0.4</t>
  </si>
  <si>
    <t>0.21 - 0.39</t>
  </si>
  <si>
    <t>&lt;30</t>
  </si>
  <si>
    <t>31 - 59</t>
  </si>
  <si>
    <t>&gt;60</t>
  </si>
  <si>
    <t>31 - 49</t>
  </si>
  <si>
    <t>&gt;50</t>
  </si>
  <si>
    <t>Jet Area/LA</t>
  </si>
  <si>
    <t>MR Jet Area</t>
  </si>
  <si>
    <t>&gt;10</t>
  </si>
  <si>
    <t>&gt;40</t>
  </si>
  <si>
    <t>&lt;20</t>
  </si>
  <si>
    <t>LA Area A4C</t>
  </si>
  <si>
    <t>MR Jet/LA</t>
  </si>
  <si>
    <t>71 - 139</t>
  </si>
  <si>
    <t>140 - 219</t>
  </si>
  <si>
    <t>&lt;5</t>
  </si>
  <si>
    <t>1.6 - 2.0</t>
  </si>
  <si>
    <t>1.0 - 1.5</t>
  </si>
  <si>
    <t xml:space="preserve">&lt;1.0 </t>
  </si>
  <si>
    <t>&lt;1.0</t>
  </si>
  <si>
    <t>&gt;220</t>
  </si>
  <si>
    <t>SoV Indexed</t>
  </si>
  <si>
    <t>STJ Indexed</t>
  </si>
  <si>
    <t>Asc Ao Indexed</t>
  </si>
  <si>
    <r>
      <t>mm/m</t>
    </r>
    <r>
      <rPr>
        <vertAlign val="superscript"/>
        <sz val="12"/>
        <color theme="1" tint="0.499984740745262"/>
        <rFont val="Helvetica"/>
        <family val="2"/>
      </rPr>
      <t>2</t>
    </r>
  </si>
  <si>
    <t>&lt;2.9</t>
  </si>
  <si>
    <t>3.0 - 3.9</t>
  </si>
  <si>
    <t>&gt;4.0</t>
  </si>
  <si>
    <t>&lt;40</t>
  </si>
  <si>
    <t>&gt;65</t>
  </si>
  <si>
    <t>&lt;0.25</t>
  </si>
  <si>
    <t>&gt;0.5</t>
  </si>
  <si>
    <t>1.5 - 2.0</t>
  </si>
  <si>
    <t>&lt;0.6</t>
  </si>
  <si>
    <t>&gt;0.85</t>
  </si>
  <si>
    <t>1 - 1.4</t>
  </si>
  <si>
    <t>25 - 40</t>
  </si>
  <si>
    <t>0.25 - 5</t>
  </si>
  <si>
    <t>&gt;0.6</t>
  </si>
  <si>
    <t>&gt;500</t>
  </si>
  <si>
    <t>&lt;250</t>
  </si>
  <si>
    <t>AR Vol</t>
  </si>
  <si>
    <t>AR Fraction</t>
  </si>
  <si>
    <t>AR VTI</t>
  </si>
  <si>
    <t>AR EROA</t>
  </si>
  <si>
    <t>&gt;20</t>
  </si>
  <si>
    <t>&lt;0.10</t>
  </si>
  <si>
    <t>0.11 - 0.29</t>
  </si>
  <si>
    <t>&gt;0.30</t>
  </si>
  <si>
    <t>&lt;0.7</t>
  </si>
  <si>
    <t>0.6 - 0.9</t>
  </si>
  <si>
    <t>&gt;0.9</t>
  </si>
  <si>
    <t>&gt;5</t>
  </si>
  <si>
    <t>&gt;190</t>
  </si>
  <si>
    <t>&lt;3</t>
  </si>
  <si>
    <t>&gt;4</t>
  </si>
  <si>
    <t>40 - 75</t>
  </si>
  <si>
    <t>&gt;75</t>
  </si>
  <si>
    <t>RVOT VTI</t>
  </si>
  <si>
    <t>RVOT/LVOT</t>
  </si>
  <si>
    <t>&lt;34</t>
  </si>
  <si>
    <t>&gt;38</t>
  </si>
  <si>
    <t>34 - 38</t>
  </si>
  <si>
    <t>BSE now recommends 'Normal, Borderline &amp; Dilated' reference ranges for LAVi. 
Quote LAVi not LAV</t>
  </si>
  <si>
    <t>RA Area Indexed</t>
  </si>
  <si>
    <t>&lt;4.5</t>
  </si>
  <si>
    <t>&gt;5.5</t>
  </si>
  <si>
    <t>≤11</t>
  </si>
  <si>
    <t>Abnormal</t>
  </si>
  <si>
    <t>&gt;25</t>
  </si>
  <si>
    <t>Respiratory Support:</t>
  </si>
  <si>
    <t>Report Code</t>
  </si>
  <si>
    <t>Critical Care Echocardiography Report</t>
  </si>
  <si>
    <t>Report No/Code:</t>
  </si>
  <si>
    <t>Name:</t>
  </si>
  <si>
    <t>Hospital Number:</t>
  </si>
  <si>
    <t>Gender:</t>
  </si>
  <si>
    <t>DOB:</t>
  </si>
  <si>
    <t>Age:</t>
  </si>
  <si>
    <t>TTE/TOE:</t>
  </si>
  <si>
    <t>EDEC TTE/TOE</t>
  </si>
  <si>
    <t>Indication for Echocardiography:</t>
  </si>
  <si>
    <t>Date:</t>
  </si>
  <si>
    <t>Time:</t>
  </si>
  <si>
    <t>Weight:</t>
  </si>
  <si>
    <t>Height:</t>
  </si>
  <si>
    <t>BSA:</t>
  </si>
  <si>
    <t>BMI:</t>
  </si>
  <si>
    <t>Name of ICU Echocardiographer:</t>
  </si>
  <si>
    <t>History:</t>
  </si>
  <si>
    <t>Vasoactive Drugs:</t>
  </si>
  <si>
    <t>Ventilation Mode</t>
  </si>
  <si>
    <t>Peak Pressure</t>
  </si>
  <si>
    <t>PEEP</t>
  </si>
  <si>
    <t>Ventilation Mode:</t>
  </si>
  <si>
    <t>Peak Pressure:</t>
  </si>
  <si>
    <t>PEEP:</t>
  </si>
  <si>
    <t>Est. EF:</t>
  </si>
  <si>
    <t>LVIDd:</t>
  </si>
  <si>
    <t>IVSd:</t>
  </si>
  <si>
    <t>LVPWd:</t>
  </si>
  <si>
    <t>SBP EF:</t>
  </si>
  <si>
    <t>MAPSE:</t>
  </si>
  <si>
    <t>Avg S':</t>
  </si>
  <si>
    <t>Avg E':</t>
  </si>
  <si>
    <t>Avg E/e':</t>
  </si>
  <si>
    <t>Est LVEDP:</t>
  </si>
  <si>
    <t>LVOT VTI:</t>
  </si>
  <si>
    <t>SV:</t>
  </si>
  <si>
    <t>CI:</t>
  </si>
  <si>
    <t>SVR:</t>
  </si>
  <si>
    <t>AV Max PG:</t>
  </si>
  <si>
    <t>Mean PG:</t>
  </si>
  <si>
    <t>AVA:</t>
  </si>
  <si>
    <t>AV VTI:</t>
  </si>
  <si>
    <t>AV Vmax:</t>
  </si>
  <si>
    <t>E Vel:</t>
  </si>
  <si>
    <t>A Vel:</t>
  </si>
  <si>
    <t>E/A:</t>
  </si>
  <si>
    <t>MR PISA:</t>
  </si>
  <si>
    <t>MR VC:</t>
  </si>
  <si>
    <t>MR EROA:</t>
  </si>
  <si>
    <t>RV Base:</t>
  </si>
  <si>
    <t>RV Mid:</t>
  </si>
  <si>
    <t>RV/LV:</t>
  </si>
  <si>
    <t>RV FAC:</t>
  </si>
  <si>
    <t>RV S':</t>
  </si>
  <si>
    <t>RV Wall:</t>
  </si>
  <si>
    <t>TR VC:</t>
  </si>
  <si>
    <t>TR PISA:</t>
  </si>
  <si>
    <t>Max PG:</t>
  </si>
  <si>
    <t>Est: PASP:</t>
  </si>
  <si>
    <t>PAT:</t>
  </si>
  <si>
    <t>Peak Vel:</t>
  </si>
  <si>
    <t>Peak PG:</t>
  </si>
  <si>
    <t>Inferior Vena Cava:</t>
  </si>
  <si>
    <t>Ao Ann:</t>
  </si>
  <si>
    <t>Ao SOV:</t>
  </si>
  <si>
    <t>Ao STJ:</t>
  </si>
  <si>
    <t>Asc Ao:</t>
  </si>
  <si>
    <t>Respiratory Variation:</t>
  </si>
  <si>
    <t>LVOT VTI/Vmax  Respiratory Variation:</t>
  </si>
  <si>
    <t>LVOT Diam:</t>
  </si>
  <si>
    <t>Other Findings:</t>
  </si>
  <si>
    <t>Main Diagnosis &amp; Recommendations:</t>
  </si>
  <si>
    <t>Response to Therapy:</t>
  </si>
  <si>
    <t>Main Diagnosis &amp; Recommendations (EDEC Summary):</t>
  </si>
  <si>
    <t>Response to Therapy (EDEC Summary):</t>
  </si>
  <si>
    <t>Follow up study required:</t>
  </si>
  <si>
    <t>Suggested change of management:</t>
  </si>
  <si>
    <t>Transferred to archive:</t>
  </si>
  <si>
    <t>Report in notes:</t>
  </si>
  <si>
    <t>Technically adequate study:</t>
  </si>
  <si>
    <t>Name and signature of EDEC student:</t>
  </si>
  <si>
    <t>Name and signature of EDEC mentor:</t>
  </si>
  <si>
    <t>EDEC Extras</t>
  </si>
  <si>
    <t>Follow Up Study?</t>
  </si>
  <si>
    <t>Change of Mx?</t>
  </si>
  <si>
    <t>Archived?</t>
  </si>
  <si>
    <t>Report in Notes?</t>
  </si>
  <si>
    <t>Tech Adequate?</t>
  </si>
  <si>
    <t>Supervisor</t>
  </si>
  <si>
    <t>LVEDV (4C):</t>
  </si>
  <si>
    <t>LVEDV (BP):</t>
  </si>
  <si>
    <t>Visual Est. EF</t>
  </si>
  <si>
    <t>Visual Est EF</t>
  </si>
  <si>
    <t>Avg E'</t>
  </si>
  <si>
    <t>RV/LV</t>
  </si>
  <si>
    <t>RV EDA:</t>
  </si>
  <si>
    <t>IVC Exp Diam:</t>
  </si>
  <si>
    <t>IVC Summary (EDEC Report):</t>
  </si>
  <si>
    <t>EDEC TTE/TOE Report</t>
  </si>
  <si>
    <t>RV GLS</t>
  </si>
  <si>
    <t>Date</t>
  </si>
  <si>
    <t>Time</t>
  </si>
  <si>
    <t>Hosp Number</t>
  </si>
  <si>
    <t>Quality</t>
  </si>
  <si>
    <t>Reason</t>
  </si>
  <si>
    <t>SBP</t>
  </si>
  <si>
    <t>DBP</t>
  </si>
  <si>
    <t>CVP</t>
  </si>
  <si>
    <t>Machine</t>
  </si>
  <si>
    <t>TTE/TOE</t>
  </si>
  <si>
    <t>Vent Mode</t>
  </si>
  <si>
    <t>Ppeak</t>
  </si>
  <si>
    <t>F/U Study?</t>
  </si>
  <si>
    <t>Report?</t>
  </si>
  <si>
    <t>FS</t>
  </si>
  <si>
    <t>LV Mass d</t>
  </si>
  <si>
    <t>LV Mass dl</t>
  </si>
  <si>
    <t>EF (SP A4C)</t>
  </si>
  <si>
    <t>EF (SP A2C)</t>
  </si>
  <si>
    <t>LV Summary</t>
  </si>
  <si>
    <t>LVOT Variation</t>
  </si>
  <si>
    <t>HD Summary</t>
  </si>
  <si>
    <t>RV Summary</t>
  </si>
  <si>
    <t>MR PISA</t>
  </si>
  <si>
    <t>MR Alias Vel</t>
  </si>
  <si>
    <t>MR Vol</t>
  </si>
  <si>
    <t>MS Alias Vel</t>
  </si>
  <si>
    <t>MV Summary</t>
  </si>
  <si>
    <t>Aorta Summary</t>
  </si>
  <si>
    <t>AV Summary</t>
  </si>
  <si>
    <t>TR PISA</t>
  </si>
  <si>
    <t>TR Alias Vel</t>
  </si>
  <si>
    <t>TV Summary</t>
  </si>
  <si>
    <t>PASP</t>
  </si>
  <si>
    <t>PADP</t>
  </si>
  <si>
    <t>MPAP</t>
  </si>
  <si>
    <t>PV Summary</t>
  </si>
  <si>
    <t>Atria Summary</t>
  </si>
  <si>
    <t>TV E min Vel</t>
  </si>
  <si>
    <t>Pericardium Summary</t>
  </si>
  <si>
    <t>Septum Summary</t>
  </si>
  <si>
    <t>Misc Summary</t>
  </si>
  <si>
    <t>IVC Summary EDEC</t>
  </si>
  <si>
    <t>Diagnosis/Recommendations</t>
  </si>
  <si>
    <t>Response to Therapy</t>
  </si>
  <si>
    <t>Key Words</t>
  </si>
  <si>
    <t>Basic Instructions</t>
  </si>
  <si>
    <t>Quick Input Form</t>
  </si>
  <si>
    <t>Normal Reference Ranges</t>
  </si>
  <si>
    <t>Drop Down Menus</t>
  </si>
  <si>
    <t>Summary Tab</t>
  </si>
  <si>
    <t>Export to Logbook</t>
  </si>
  <si>
    <t xml:space="preserve">         Input Row From Logbook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</si>
</sst>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0\ &quot;cm&quot;"/>
    <numFmt numFmtId="165" formatCode="0\ &quot;kg&quot;"/>
    <numFmt numFmtId="166" formatCode="0.0\ &quot;cm&quot;"/>
    <numFmt numFmtId="167" formatCode="0.0\ &quot;%&quot;"/>
    <numFmt numFmtId="168" formatCode="0.0\ &quot;g&quot;"/>
    <numFmt numFmtId="169" formatCode="0.0\ &quot;g/m²&quot;"/>
    <numFmt numFmtId="170" formatCode="0.0\ &quot;cm²&quot;"/>
    <numFmt numFmtId="171" formatCode="0.0\ &quot;ml&quot;"/>
    <numFmt numFmtId="172" formatCode="0.0\ &quot;ml/m²&quot;"/>
    <numFmt numFmtId="173" formatCode="0\ &quot;mmHg/s&quot;"/>
    <numFmt numFmtId="174" formatCode="0.0"/>
    <numFmt numFmtId="175" formatCode="0.0\ &quot;cm/s&quot;"/>
    <numFmt numFmtId="176" formatCode="0.0\ &quot;ms&quot;"/>
    <numFmt numFmtId="177" formatCode="0.0\ &quot;mmHg&quot;"/>
    <numFmt numFmtId="178" formatCode="0.0\ &quot;l/min&quot;"/>
    <numFmt numFmtId="179" formatCode="0.0\ &quot;l/min/m²&quot;"/>
    <numFmt numFmtId="180" formatCode="0.0\ &quot;mL&quot;"/>
    <numFmt numFmtId="181" formatCode="0.00\ &quot;cm²&quot;"/>
    <numFmt numFmtId="182" formatCode="0.0\ &quot;cm²/m²&quot;"/>
    <numFmt numFmtId="183" formatCode="0.0\ &quot;mL/m²&quot;"/>
    <numFmt numFmtId="184" formatCode="0\ &quot;bpm&quot;"/>
    <numFmt numFmtId="185" formatCode="0\ &quot;mmHg&quot;"/>
    <numFmt numFmtId="186" formatCode="dd/mm/yy"/>
    <numFmt numFmtId="187" formatCode="0.0\ &quot;kg/m²&quot;"/>
    <numFmt numFmtId="188" formatCode="0.00\ &quot;m²&quot;"/>
    <numFmt numFmtId="189" formatCode="0.0\ &quot;cm/m²&quot;"/>
    <numFmt numFmtId="190" formatCode="0\ &quot;ms&quot;"/>
    <numFmt numFmtId="191" formatCode="0\ &quot;%&quot;"/>
    <numFmt numFmtId="192" formatCode="0.0\ &quot;mm/m²&quot;"/>
    <numFmt numFmtId="193" formatCode="0.0\ &quot;m²&quot;"/>
    <numFmt numFmtId="194" formatCode="0\ &quot;kg/m²&quot;"/>
    <numFmt numFmtId="195" formatCode="0\ &quot;ml&quot;"/>
  </numFmts>
  <fonts count="38" x14ac:knownFonts="1">
    <font>
      <sz val="12"/>
      <color theme="1"/>
      <name val="Calibri"/>
      <family val="2"/>
      <scheme val="minor"/>
    </font>
    <font>
      <sz val="14"/>
      <color theme="0"/>
      <name val="Helvetica"/>
      <family val="2"/>
    </font>
    <font>
      <sz val="12"/>
      <color theme="1"/>
      <name val="Helvetica"/>
      <family val="2"/>
    </font>
    <font>
      <sz val="12"/>
      <color theme="4" tint="0.79998168889431442"/>
      <name val="Helvetica"/>
      <family val="2"/>
    </font>
    <font>
      <sz val="12"/>
      <color theme="1" tint="0.499984740745262"/>
      <name val="Helvetica"/>
      <family val="2"/>
    </font>
    <font>
      <vertAlign val="superscript"/>
      <sz val="12"/>
      <color theme="1" tint="0.499984740745262"/>
      <name val="Helvetica"/>
      <family val="2"/>
    </font>
    <font>
      <sz val="8"/>
      <name val="Calibri"/>
      <family val="2"/>
      <scheme val="minor"/>
    </font>
    <font>
      <sz val="12"/>
      <color theme="1"/>
      <name val="Helvetica"/>
      <family val="2"/>
    </font>
    <font>
      <sz val="12"/>
      <color theme="1" tint="0.499984740745262"/>
      <name val="Helvetica"/>
      <family val="2"/>
    </font>
    <font>
      <sz val="12"/>
      <color theme="0"/>
      <name val="Helvetica"/>
      <family val="2"/>
    </font>
    <font>
      <sz val="14"/>
      <color theme="0"/>
      <name val="Helvetica"/>
      <family val="2"/>
    </font>
    <font>
      <sz val="12"/>
      <color theme="1"/>
      <name val="Arial"/>
      <family val="2"/>
    </font>
    <font>
      <sz val="7"/>
      <color theme="1"/>
      <name val="Arial"/>
      <family val="2"/>
    </font>
    <font>
      <b/>
      <sz val="8"/>
      <color theme="1"/>
      <name val="Arial"/>
      <family val="2"/>
    </font>
    <font>
      <sz val="8"/>
      <color theme="1"/>
      <name val="Arial"/>
      <family val="2"/>
    </font>
    <font>
      <b/>
      <sz val="7"/>
      <color theme="1"/>
      <name val="Arial"/>
      <family val="2"/>
    </font>
    <font>
      <b/>
      <u/>
      <sz val="10"/>
      <color theme="1"/>
      <name val="Arial"/>
      <family val="2"/>
    </font>
    <font>
      <sz val="10"/>
      <color theme="1"/>
      <name val="Arial"/>
      <family val="2"/>
    </font>
    <font>
      <b/>
      <sz val="10"/>
      <color theme="1"/>
      <name val="Arial"/>
      <family val="2"/>
    </font>
    <font>
      <b/>
      <u/>
      <sz val="9"/>
      <color theme="1"/>
      <name val="Arial"/>
      <family val="2"/>
    </font>
    <font>
      <sz val="9"/>
      <color theme="1"/>
      <name val="Arial"/>
      <family val="2"/>
    </font>
    <font>
      <b/>
      <sz val="9"/>
      <color theme="1"/>
      <name val="Arial"/>
      <family val="2"/>
    </font>
    <font>
      <sz val="7.5"/>
      <color theme="1"/>
      <name val="Arial"/>
      <family val="2"/>
    </font>
    <font>
      <b/>
      <sz val="12"/>
      <color theme="1"/>
      <name val="Calibri"/>
      <family val="2"/>
      <scheme val="minor"/>
    </font>
    <font>
      <sz val="12"/>
      <color rgb="FF000000"/>
      <name val="Helvetica"/>
      <family val="2"/>
    </font>
    <font>
      <sz val="14"/>
      <color rgb="FFFFFFFF"/>
      <name val="Helvetica"/>
      <family val="2"/>
    </font>
    <font>
      <sz val="12"/>
      <color rgb="FFFFFFFF"/>
      <name val="Helvetica"/>
      <family val="2"/>
    </font>
    <font>
      <b/>
      <sz val="12"/>
      <color rgb="FF000000"/>
      <name val="Helvetica"/>
      <family val="2"/>
    </font>
    <font>
      <vertAlign val="superscript"/>
      <sz val="12"/>
      <color theme="1"/>
      <name val="Helvetica"/>
      <family val="2"/>
    </font>
    <font>
      <sz val="12"/>
      <color rgb="FF000000"/>
      <name val="Calibri"/>
      <family val="2"/>
      <scheme val="minor"/>
    </font>
    <font>
      <sz val="28"/>
      <color theme="4" tint="-0.499984740745262"/>
      <name val="Cambria"/>
      <family val="1"/>
    </font>
    <font>
      <b/>
      <sz val="14"/>
      <color theme="1"/>
      <name val="Calibri"/>
      <family val="2"/>
      <scheme val="minor"/>
    </font>
    <font>
      <b/>
      <sz val="10"/>
      <color theme="1"/>
      <name val="Calibri"/>
      <family val="2"/>
      <scheme val="minor"/>
    </font>
    <font>
      <sz val="10"/>
      <color theme="1"/>
      <name val="Calibri"/>
      <family val="2"/>
      <scheme val="minor"/>
    </font>
    <font>
      <b/>
      <u/>
      <sz val="12"/>
      <color theme="1"/>
      <name val="Calibri"/>
      <family val="2"/>
      <scheme val="minor"/>
    </font>
    <font>
      <b/>
      <sz val="12"/>
      <color theme="1"/>
      <name val="Helvetica"/>
      <family val="2"/>
    </font>
    <font>
      <sz val="12"/>
      <color theme="2" tint="-0.749992370372631"/>
      <name val="Helvetica"/>
      <family val="2"/>
    </font>
    <font>
      <sz val="12"/>
      <color theme="2" tint="-0.499984740745262"/>
      <name val="Helvetica"/>
      <family val="2"/>
    </font>
  </fonts>
  <fills count="17">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89BAE"/>
        <bgColor indexed="64"/>
      </patternFill>
    </fill>
    <fill>
      <patternFill patternType="solid">
        <fgColor rgb="FFFFD1C6"/>
        <bgColor indexed="64"/>
      </patternFill>
    </fill>
    <fill>
      <patternFill patternType="solid">
        <fgColor rgb="FFE2EFDA"/>
        <bgColor rgb="FF000000"/>
      </patternFill>
    </fill>
    <fill>
      <patternFill patternType="solid">
        <fgColor rgb="FFFFF2CC"/>
        <bgColor rgb="FF000000"/>
      </patternFill>
    </fill>
    <fill>
      <patternFill patternType="solid">
        <fgColor rgb="FFFFD1C6"/>
        <bgColor rgb="FF000000"/>
      </patternFill>
    </fill>
    <fill>
      <patternFill patternType="solid">
        <fgColor rgb="FFF89BAE"/>
        <bgColor rgb="FF000000"/>
      </patternFill>
    </fill>
    <fill>
      <patternFill patternType="solid">
        <fgColor rgb="FFD9E1F2"/>
        <bgColor rgb="FF000000"/>
      </patternFill>
    </fill>
    <fill>
      <patternFill patternType="solid">
        <fgColor rgb="FF305496"/>
        <bgColor rgb="FF000000"/>
      </patternFill>
    </fill>
    <fill>
      <patternFill patternType="solid">
        <fgColor theme="4" tint="0.79998168889431442"/>
        <bgColor rgb="FF000000"/>
      </patternFill>
    </fill>
    <fill>
      <patternFill patternType="solid">
        <fgColor rgb="FFFFFFFF"/>
        <bgColor rgb="FF000000"/>
      </patternFill>
    </fill>
  </fills>
  <borders count="74">
    <border>
      <left/>
      <right/>
      <top/>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style="medium">
        <color theme="4" tint="0.59999389629810485"/>
      </right>
      <top/>
      <bottom/>
      <diagonal/>
    </border>
    <border>
      <left style="medium">
        <color theme="4" tint="0.59999389629810485"/>
      </left>
      <right style="medium">
        <color theme="4" tint="0.59999389629810485"/>
      </right>
      <top style="medium">
        <color theme="4" tint="0.59999389629810485"/>
      </top>
      <bottom/>
      <diagonal/>
    </border>
    <border>
      <left/>
      <right style="medium">
        <color theme="4" tint="0.59999389629810485"/>
      </right>
      <top/>
      <bottom/>
      <diagonal/>
    </border>
    <border>
      <left style="medium">
        <color theme="4" tint="0.59999389629810485"/>
      </left>
      <right style="medium">
        <color theme="4" tint="0.59999389629810485"/>
      </right>
      <top/>
      <bottom style="medium">
        <color theme="4" tint="0.59999389629810485"/>
      </bottom>
      <diagonal/>
    </border>
    <border>
      <left/>
      <right/>
      <top/>
      <bottom style="medium">
        <color theme="4" tint="0.39997558519241921"/>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theme="4" tint="0.79998168889431442"/>
      </right>
      <top/>
      <bottom/>
      <diagonal/>
    </border>
    <border>
      <left/>
      <right style="thin">
        <color theme="1"/>
      </right>
      <top/>
      <bottom/>
      <diagonal/>
    </border>
    <border>
      <left/>
      <right/>
      <top/>
      <bottom style="thin">
        <color theme="1"/>
      </bottom>
      <diagonal/>
    </border>
    <border>
      <left/>
      <right style="thin">
        <color theme="1"/>
      </right>
      <top style="thin">
        <color theme="1"/>
      </top>
      <bottom/>
      <diagonal/>
    </border>
    <border>
      <left/>
      <right style="thin">
        <color indexed="64"/>
      </right>
      <top/>
      <bottom style="thin">
        <color theme="1"/>
      </bottom>
      <diagonal/>
    </border>
    <border>
      <left style="thin">
        <color theme="1"/>
      </left>
      <right/>
      <top/>
      <bottom/>
      <diagonal/>
    </border>
    <border>
      <left style="thin">
        <color theme="1"/>
      </left>
      <right/>
      <top/>
      <bottom style="thin">
        <color theme="1"/>
      </bottom>
      <diagonal/>
    </border>
    <border>
      <left/>
      <right style="thin">
        <color theme="1"/>
      </right>
      <top/>
      <bottom style="thin">
        <color theme="1"/>
      </bottom>
      <diagonal/>
    </border>
    <border>
      <left style="medium">
        <color theme="4" tint="0.39997558519241921"/>
      </left>
      <right/>
      <top style="medium">
        <color theme="4" tint="0.39997558519241921"/>
      </top>
      <bottom style="medium">
        <color theme="4" tint="0.39997558519241921"/>
      </bottom>
      <diagonal/>
    </border>
    <border>
      <left/>
      <right/>
      <top style="medium">
        <color theme="4" tint="0.39997558519241921"/>
      </top>
      <bottom style="medium">
        <color theme="4" tint="0.39997558519241921"/>
      </bottom>
      <diagonal/>
    </border>
    <border>
      <left/>
      <right style="medium">
        <color theme="4" tint="0.39997558519241921"/>
      </right>
      <top style="medium">
        <color theme="4" tint="0.39997558519241921"/>
      </top>
      <bottom style="medium">
        <color theme="4" tint="0.39997558519241921"/>
      </bottom>
      <diagonal/>
    </border>
    <border>
      <left style="medium">
        <color theme="4" tint="0.39997558519241921"/>
      </left>
      <right/>
      <top style="medium">
        <color theme="4" tint="0.39997558519241921"/>
      </top>
      <bottom/>
      <diagonal/>
    </border>
    <border>
      <left/>
      <right/>
      <top style="medium">
        <color theme="4" tint="0.39997558519241921"/>
      </top>
      <bottom/>
      <diagonal/>
    </border>
    <border>
      <left/>
      <right style="medium">
        <color theme="4" tint="0.39997558519241921"/>
      </right>
      <top style="medium">
        <color theme="4" tint="0.39997558519241921"/>
      </top>
      <bottom/>
      <diagonal/>
    </border>
    <border>
      <left style="medium">
        <color theme="4" tint="0.39997558519241921"/>
      </left>
      <right/>
      <top/>
      <bottom/>
      <diagonal/>
    </border>
    <border>
      <left/>
      <right style="medium">
        <color theme="4" tint="0.39997558519241921"/>
      </right>
      <top/>
      <bottom/>
      <diagonal/>
    </border>
    <border>
      <left style="medium">
        <color theme="4" tint="0.39997558519241921"/>
      </left>
      <right/>
      <top/>
      <bottom style="medium">
        <color theme="4" tint="0.39997558519241921"/>
      </bottom>
      <diagonal/>
    </border>
    <border>
      <left/>
      <right style="medium">
        <color theme="4" tint="0.39997558519241921"/>
      </right>
      <top/>
      <bottom style="medium">
        <color theme="4" tint="0.39997558519241921"/>
      </bottom>
      <diagonal/>
    </border>
    <border>
      <left style="thin">
        <color indexed="64"/>
      </left>
      <right/>
      <top/>
      <bottom style="thin">
        <color theme="1"/>
      </bottom>
      <diagonal/>
    </border>
    <border>
      <left style="thin">
        <color theme="1"/>
      </left>
      <right/>
      <top style="thin">
        <color indexed="64"/>
      </top>
      <bottom/>
      <diagonal/>
    </border>
    <border>
      <left/>
      <right style="thin">
        <color theme="1"/>
      </right>
      <top style="thin">
        <color indexed="64"/>
      </top>
      <bottom/>
      <diagonal/>
    </border>
    <border>
      <left style="medium">
        <color theme="4" tint="0.59999389629810485"/>
      </left>
      <right/>
      <top style="medium">
        <color theme="4" tint="0.59999389629810485"/>
      </top>
      <bottom/>
      <diagonal/>
    </border>
    <border>
      <left style="medium">
        <color theme="4" tint="0.59999389629810485"/>
      </left>
      <right/>
      <top/>
      <bottom/>
      <diagonal/>
    </border>
    <border>
      <left/>
      <right/>
      <top style="medium">
        <color theme="4" tint="0.59999389629810485"/>
      </top>
      <bottom style="medium">
        <color theme="4" tint="0.59999389629810485"/>
      </bottom>
      <diagonal/>
    </border>
    <border>
      <left/>
      <right/>
      <top style="medium">
        <color theme="4" tint="0.59999389629810485"/>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B4C6E7"/>
      </left>
      <right style="medium">
        <color rgb="FFB4C6E7"/>
      </right>
      <top style="medium">
        <color rgb="FFB4C6E7"/>
      </top>
      <bottom style="medium">
        <color rgb="FFB4C6E7"/>
      </bottom>
      <diagonal/>
    </border>
    <border>
      <left style="medium">
        <color theme="4" tint="0.59999389629810485"/>
      </left>
      <right/>
      <top style="medium">
        <color theme="4" tint="0.59999389629810485"/>
      </top>
      <bottom style="medium">
        <color theme="4" tint="0.59999389629810485"/>
      </bottom>
      <diagonal/>
    </border>
    <border>
      <left/>
      <right style="medium">
        <color theme="4" tint="0.59999389629810485"/>
      </right>
      <top style="medium">
        <color theme="4" tint="0.59999389629810485"/>
      </top>
      <bottom style="medium">
        <color theme="4" tint="0.59999389629810485"/>
      </bottom>
      <diagonal/>
    </border>
    <border>
      <left style="thin">
        <color theme="4" tint="0.79998168889431442"/>
      </left>
      <right style="thin">
        <color theme="4" tint="0.79998168889431442"/>
      </right>
      <top/>
      <bottom/>
      <diagonal/>
    </border>
    <border>
      <left/>
      <right style="medium">
        <color theme="4" tint="0.59999389629810485"/>
      </right>
      <top style="medium">
        <color theme="4" tint="0.59999389629810485"/>
      </top>
      <bottom/>
      <diagonal/>
    </border>
    <border>
      <left/>
      <right/>
      <top/>
      <bottom style="thin">
        <color theme="8" tint="-0.249977111117893"/>
      </bottom>
      <diagonal/>
    </border>
    <border>
      <left style="medium">
        <color rgb="FFB4C6E7"/>
      </left>
      <right style="medium">
        <color rgb="FFB4C6E7"/>
      </right>
      <top/>
      <bottom style="medium">
        <color rgb="FFB4C6E7"/>
      </bottom>
      <diagonal/>
    </border>
    <border>
      <left style="medium">
        <color theme="2" tint="-0.749992370372631"/>
      </left>
      <right/>
      <top/>
      <bottom/>
      <diagonal/>
    </border>
    <border>
      <left style="thin">
        <color theme="2" tint="-0.749992370372631"/>
      </left>
      <right style="thin">
        <color theme="2" tint="-0.749992370372631"/>
      </right>
      <top style="thin">
        <color theme="2" tint="-0.749992370372631"/>
      </top>
      <bottom style="thin">
        <color theme="2" tint="-0.749992370372631"/>
      </bottom>
      <diagonal/>
    </border>
    <border>
      <left style="thin">
        <color theme="2" tint="-0.749992370372631"/>
      </left>
      <right/>
      <top style="thin">
        <color theme="2" tint="-0.749992370372631"/>
      </top>
      <bottom style="thin">
        <color theme="2" tint="-0.749992370372631"/>
      </bottom>
      <diagonal/>
    </border>
    <border>
      <left/>
      <right style="thin">
        <color theme="2" tint="-0.749992370372631"/>
      </right>
      <top style="thin">
        <color theme="2" tint="-0.749992370372631"/>
      </top>
      <bottom style="thin">
        <color theme="2" tint="-0.749992370372631"/>
      </bottom>
      <diagonal/>
    </border>
    <border>
      <left/>
      <right/>
      <top style="thin">
        <color theme="2" tint="-0.749992370372631"/>
      </top>
      <bottom style="thin">
        <color theme="2" tint="-0.749992370372631"/>
      </bottom>
      <diagonal/>
    </border>
    <border>
      <left style="thin">
        <color theme="2" tint="-0.749992370372631"/>
      </left>
      <right/>
      <top style="thin">
        <color theme="2" tint="-0.749992370372631"/>
      </top>
      <bottom/>
      <diagonal/>
    </border>
    <border>
      <left/>
      <right/>
      <top style="thin">
        <color theme="2" tint="-0.749992370372631"/>
      </top>
      <bottom/>
      <diagonal/>
    </border>
    <border>
      <left/>
      <right style="thin">
        <color theme="2" tint="-0.749992370372631"/>
      </right>
      <top style="thin">
        <color theme="2" tint="-0.749992370372631"/>
      </top>
      <bottom/>
      <diagonal/>
    </border>
    <border>
      <left style="thin">
        <color theme="2" tint="-0.749992370372631"/>
      </left>
      <right/>
      <top/>
      <bottom style="thin">
        <color theme="2" tint="-0.749992370372631"/>
      </bottom>
      <diagonal/>
    </border>
    <border>
      <left/>
      <right/>
      <top/>
      <bottom style="thin">
        <color theme="2" tint="-0.749992370372631"/>
      </bottom>
      <diagonal/>
    </border>
    <border>
      <left/>
      <right style="thin">
        <color theme="2" tint="-0.749992370372631"/>
      </right>
      <top/>
      <bottom style="thin">
        <color theme="2" tint="-0.749992370372631"/>
      </bottom>
      <diagonal/>
    </border>
    <border>
      <left style="thin">
        <color theme="2" tint="-0.749992370372631"/>
      </left>
      <right/>
      <top/>
      <bottom/>
      <diagonal/>
    </border>
    <border>
      <left/>
      <right style="thin">
        <color theme="2" tint="-0.749992370372631"/>
      </right>
      <top/>
      <bottom/>
      <diagonal/>
    </border>
    <border>
      <left style="thin">
        <color theme="2" tint="-0.749992370372631"/>
      </left>
      <right/>
      <top style="thin">
        <color theme="2" tint="-0.749992370372631"/>
      </top>
      <bottom style="double">
        <color theme="2" tint="-0.749992370372631"/>
      </bottom>
      <diagonal/>
    </border>
    <border>
      <left/>
      <right/>
      <top style="thin">
        <color theme="2" tint="-0.749992370372631"/>
      </top>
      <bottom style="double">
        <color theme="2" tint="-0.749992370372631"/>
      </bottom>
      <diagonal/>
    </border>
    <border>
      <left/>
      <right style="thin">
        <color theme="2" tint="-0.749992370372631"/>
      </right>
      <top style="thin">
        <color theme="2" tint="-0.749992370372631"/>
      </top>
      <bottom style="double">
        <color theme="2" tint="-0.749992370372631"/>
      </bottom>
      <diagonal/>
    </border>
    <border>
      <left style="thin">
        <color theme="2" tint="-0.749992370372631"/>
      </left>
      <right/>
      <top/>
      <bottom style="double">
        <color theme="2" tint="-0.749992370372631"/>
      </bottom>
      <diagonal/>
    </border>
    <border>
      <left/>
      <right/>
      <top/>
      <bottom style="double">
        <color theme="2" tint="-0.749992370372631"/>
      </bottom>
      <diagonal/>
    </border>
    <border>
      <left/>
      <right style="thin">
        <color theme="2" tint="-0.749992370372631"/>
      </right>
      <top/>
      <bottom style="double">
        <color theme="2" tint="-0.749992370372631"/>
      </bottom>
      <diagonal/>
    </border>
    <border>
      <left style="medium">
        <color theme="4" tint="0.59999389629810485"/>
      </left>
      <right/>
      <top/>
      <bottom style="medium">
        <color theme="4" tint="0.59999389629810485"/>
      </bottom>
      <diagonal/>
    </border>
    <border>
      <left/>
      <right/>
      <top/>
      <bottom style="medium">
        <color theme="4" tint="0.59999389629810485"/>
      </bottom>
      <diagonal/>
    </border>
    <border>
      <left/>
      <right style="medium">
        <color theme="4" tint="0.59999389629810485"/>
      </right>
      <top/>
      <bottom style="medium">
        <color theme="4" tint="0.59999389629810485"/>
      </bottom>
      <diagonal/>
    </border>
    <border>
      <left style="thick">
        <color theme="4" tint="-0.24994659260841701"/>
      </left>
      <right style="hair">
        <color theme="4" tint="0.79998168889431442"/>
      </right>
      <top style="thick">
        <color theme="4" tint="-0.24994659260841701"/>
      </top>
      <bottom style="thick">
        <color theme="4" tint="-0.24994659260841701"/>
      </bottom>
      <diagonal/>
    </border>
    <border>
      <left style="hair">
        <color theme="4" tint="0.79998168889431442"/>
      </left>
      <right style="hair">
        <color theme="4" tint="0.79998168889431442"/>
      </right>
      <top style="thick">
        <color theme="4" tint="-0.24994659260841701"/>
      </top>
      <bottom style="thick">
        <color theme="4" tint="-0.24994659260841701"/>
      </bottom>
      <diagonal/>
    </border>
    <border>
      <left style="hair">
        <color theme="4" tint="0.79998168889431442"/>
      </left>
      <right style="thick">
        <color theme="4" tint="-0.24994659260841701"/>
      </right>
      <top style="thick">
        <color theme="4" tint="-0.24994659260841701"/>
      </top>
      <bottom style="thick">
        <color theme="4" tint="-0.24994659260841701"/>
      </bottom>
      <diagonal/>
    </border>
  </borders>
  <cellStyleXfs count="1">
    <xf numFmtId="0" fontId="0" fillId="0" borderId="0"/>
  </cellStyleXfs>
  <cellXfs count="497">
    <xf numFmtId="0" fontId="0" fillId="0" borderId="0" xfId="0"/>
    <xf numFmtId="0" fontId="0" fillId="2" borderId="0" xfId="0" applyFill="1"/>
    <xf numFmtId="0" fontId="2" fillId="0" borderId="0" xfId="0" applyFont="1"/>
    <xf numFmtId="0" fontId="2" fillId="0" borderId="0" xfId="0" applyFont="1" applyAlignment="1">
      <alignment vertical="center"/>
    </xf>
    <xf numFmtId="0" fontId="2" fillId="3" borderId="0" xfId="0" applyFont="1" applyFill="1" applyAlignment="1">
      <alignment vertical="center"/>
    </xf>
    <xf numFmtId="0" fontId="2" fillId="3" borderId="0" xfId="0" applyFont="1" applyFill="1"/>
    <xf numFmtId="0" fontId="2" fillId="3" borderId="0" xfId="0" applyFont="1" applyFill="1" applyBorder="1" applyAlignment="1">
      <alignment vertical="center"/>
    </xf>
    <xf numFmtId="0" fontId="2" fillId="3" borderId="4" xfId="0" applyFont="1" applyFill="1" applyBorder="1" applyAlignment="1">
      <alignment vertical="center"/>
    </xf>
    <xf numFmtId="0" fontId="4" fillId="3" borderId="0" xfId="0" applyFont="1" applyFill="1" applyAlignment="1">
      <alignment vertical="center"/>
    </xf>
    <xf numFmtId="0" fontId="1" fillId="2" borderId="0" xfId="0" applyFont="1" applyFill="1" applyAlignment="1">
      <alignment vertical="center"/>
    </xf>
    <xf numFmtId="0" fontId="2" fillId="2" borderId="0" xfId="0" applyFont="1" applyFill="1" applyAlignment="1">
      <alignment vertical="center"/>
    </xf>
    <xf numFmtId="0" fontId="1" fillId="3" borderId="0" xfId="0" applyFont="1" applyFill="1" applyAlignment="1">
      <alignment vertical="center"/>
    </xf>
    <xf numFmtId="0" fontId="2" fillId="2" borderId="0" xfId="0" applyFont="1" applyFill="1"/>
    <xf numFmtId="0" fontId="4" fillId="3" borderId="0" xfId="0" applyFont="1" applyFill="1"/>
    <xf numFmtId="0" fontId="2" fillId="3" borderId="0" xfId="0" applyFont="1" applyFill="1" applyAlignment="1">
      <alignment horizontal="left" vertical="center"/>
    </xf>
    <xf numFmtId="0" fontId="2" fillId="0" borderId="0" xfId="0" applyFont="1" applyAlignment="1"/>
    <xf numFmtId="0" fontId="2" fillId="3" borderId="10" xfId="0" applyFont="1" applyFill="1" applyBorder="1" applyAlignment="1">
      <alignment vertical="center"/>
    </xf>
    <xf numFmtId="0" fontId="0" fillId="3" borderId="0" xfId="0" applyFill="1"/>
    <xf numFmtId="0" fontId="4" fillId="3" borderId="0" xfId="0" applyFont="1" applyFill="1" applyBorder="1" applyAlignment="1">
      <alignment vertical="center"/>
    </xf>
    <xf numFmtId="0" fontId="7" fillId="3" borderId="0" xfId="0" applyFont="1" applyFill="1" applyAlignment="1">
      <alignment vertical="center"/>
    </xf>
    <xf numFmtId="0" fontId="8" fillId="3" borderId="32" xfId="0" applyFont="1" applyFill="1" applyBorder="1" applyAlignment="1">
      <alignment vertical="center"/>
    </xf>
    <xf numFmtId="0" fontId="7" fillId="2" borderId="0" xfId="0" applyFont="1" applyFill="1" applyAlignment="1">
      <alignment vertical="center"/>
    </xf>
    <xf numFmtId="0" fontId="9" fillId="2" borderId="0" xfId="0" applyFont="1" applyFill="1" applyAlignment="1">
      <alignment vertical="center"/>
    </xf>
    <xf numFmtId="0" fontId="10" fillId="2" borderId="0" xfId="0" applyFont="1" applyFill="1" applyAlignment="1">
      <alignment vertical="center"/>
    </xf>
    <xf numFmtId="0" fontId="8" fillId="3" borderId="0" xfId="0" applyFont="1" applyFill="1" applyAlignment="1">
      <alignment vertical="center"/>
    </xf>
    <xf numFmtId="0" fontId="10" fillId="3" borderId="0" xfId="0" applyFont="1" applyFill="1" applyAlignment="1">
      <alignment vertical="center"/>
    </xf>
    <xf numFmtId="0" fontId="7" fillId="3" borderId="0" xfId="0" applyFont="1" applyFill="1" applyBorder="1" applyAlignment="1">
      <alignment vertical="center"/>
    </xf>
    <xf numFmtId="0" fontId="8" fillId="3" borderId="0" xfId="0" applyFont="1" applyFill="1" applyBorder="1" applyAlignment="1">
      <alignment vertical="center"/>
    </xf>
    <xf numFmtId="0" fontId="2" fillId="3" borderId="0" xfId="0" applyFont="1" applyFill="1" applyAlignment="1">
      <alignment horizontal="left" vertical="center" indent="1"/>
    </xf>
    <xf numFmtId="0" fontId="2" fillId="3" borderId="0" xfId="0" applyFont="1" applyFill="1" applyBorder="1" applyAlignment="1">
      <alignment horizontal="left" vertical="center" indent="1"/>
    </xf>
    <xf numFmtId="0" fontId="3" fillId="3" borderId="0" xfId="0" applyFont="1" applyFill="1" applyBorder="1" applyAlignment="1">
      <alignment horizontal="left" vertical="center" indent="1"/>
    </xf>
    <xf numFmtId="0" fontId="2" fillId="3" borderId="0" xfId="0" applyFont="1" applyFill="1" applyBorder="1" applyAlignment="1">
      <alignment horizontal="left" vertical="center"/>
    </xf>
    <xf numFmtId="0" fontId="9" fillId="2" borderId="0" xfId="0" applyFont="1" applyFill="1" applyAlignment="1">
      <alignment horizontal="center" vertical="center"/>
    </xf>
    <xf numFmtId="0" fontId="2" fillId="5" borderId="0" xfId="0" applyFont="1" applyFill="1" applyAlignment="1">
      <alignment horizontal="center" vertical="center"/>
    </xf>
    <xf numFmtId="0" fontId="2" fillId="6" borderId="0" xfId="0" applyFont="1" applyFill="1" applyAlignment="1">
      <alignment horizontal="center" vertical="center"/>
    </xf>
    <xf numFmtId="0" fontId="2" fillId="7" borderId="0" xfId="0" applyFont="1" applyFill="1" applyAlignment="1">
      <alignment horizontal="center" vertical="center"/>
    </xf>
    <xf numFmtId="0" fontId="2" fillId="8" borderId="0" xfId="0" applyFont="1" applyFill="1" applyAlignment="1">
      <alignment horizontal="center" vertical="center"/>
    </xf>
    <xf numFmtId="0" fontId="7" fillId="5" borderId="0" xfId="0" applyFont="1" applyFill="1" applyAlignment="1">
      <alignment horizontal="center" vertical="center"/>
    </xf>
    <xf numFmtId="0" fontId="7" fillId="6" borderId="0" xfId="0" applyFont="1" applyFill="1" applyAlignment="1">
      <alignment horizontal="center" vertical="center"/>
    </xf>
    <xf numFmtId="0" fontId="7" fillId="8" borderId="0" xfId="0" applyFont="1" applyFill="1" applyAlignment="1">
      <alignment horizontal="center" vertical="center"/>
    </xf>
    <xf numFmtId="0" fontId="7" fillId="7" borderId="0" xfId="0" applyFont="1" applyFill="1" applyAlignment="1">
      <alignment horizontal="center" vertical="center"/>
    </xf>
    <xf numFmtId="0" fontId="7" fillId="3" borderId="0" xfId="0" applyFont="1" applyFill="1" applyAlignment="1">
      <alignment horizontal="center" vertical="center"/>
    </xf>
    <xf numFmtId="0" fontId="7" fillId="2" borderId="0" xfId="0" applyFont="1" applyFill="1" applyAlignment="1">
      <alignment horizontal="center" vertical="center"/>
    </xf>
    <xf numFmtId="0" fontId="0" fillId="3" borderId="0" xfId="0" applyFill="1" applyAlignment="1">
      <alignment horizontal="center"/>
    </xf>
    <xf numFmtId="0" fontId="0" fillId="0" borderId="0" xfId="0" applyAlignment="1">
      <alignment horizontal="center"/>
    </xf>
    <xf numFmtId="0" fontId="24" fillId="9" borderId="0" xfId="0" applyFont="1" applyFill="1" applyAlignment="1">
      <alignment horizontal="center" vertical="center"/>
    </xf>
    <xf numFmtId="0" fontId="24" fillId="10" borderId="0" xfId="0" applyFont="1" applyFill="1" applyAlignment="1">
      <alignment horizontal="center" vertical="center"/>
    </xf>
    <xf numFmtId="0" fontId="24" fillId="11" borderId="0" xfId="0" applyFont="1" applyFill="1" applyAlignment="1">
      <alignment horizontal="center" vertical="center"/>
    </xf>
    <xf numFmtId="0" fontId="24" fillId="12" borderId="0" xfId="0" applyFont="1" applyFill="1" applyAlignment="1">
      <alignment horizontal="center" vertical="center"/>
    </xf>
    <xf numFmtId="0" fontId="24" fillId="13" borderId="0" xfId="0" applyFont="1" applyFill="1" applyAlignment="1">
      <alignment vertical="center"/>
    </xf>
    <xf numFmtId="0" fontId="2" fillId="5" borderId="0" xfId="0" applyNumberFormat="1" applyFont="1" applyFill="1" applyAlignment="1">
      <alignment horizontal="center" vertical="center"/>
    </xf>
    <xf numFmtId="0" fontId="25" fillId="14" borderId="0" xfId="0" applyFont="1" applyFill="1" applyAlignment="1">
      <alignment vertical="center"/>
    </xf>
    <xf numFmtId="0" fontId="26" fillId="14" borderId="0" xfId="0" applyFont="1" applyFill="1" applyAlignment="1">
      <alignment horizontal="center" vertical="center"/>
    </xf>
    <xf numFmtId="16" fontId="2" fillId="5" borderId="0" xfId="0" applyNumberFormat="1" applyFont="1" applyFill="1" applyAlignment="1">
      <alignment horizontal="center" vertical="center"/>
    </xf>
    <xf numFmtId="0" fontId="24" fillId="15" borderId="0" xfId="0" applyFont="1" applyFill="1" applyAlignment="1">
      <alignment horizontal="center" vertical="center"/>
    </xf>
    <xf numFmtId="0" fontId="24" fillId="13" borderId="0" xfId="0" applyFont="1" applyFill="1" applyAlignment="1">
      <alignment horizontal="center" vertical="center"/>
    </xf>
    <xf numFmtId="0" fontId="24" fillId="13" borderId="0" xfId="0" applyFont="1" applyFill="1" applyAlignment="1">
      <alignment horizontal="left" vertical="center"/>
    </xf>
    <xf numFmtId="0" fontId="29" fillId="13" borderId="0" xfId="0" applyFont="1" applyFill="1"/>
    <xf numFmtId="16" fontId="24" fillId="11" borderId="0" xfId="0" applyNumberFormat="1" applyFont="1" applyFill="1" applyAlignment="1">
      <alignment horizontal="center" vertical="center"/>
    </xf>
    <xf numFmtId="0" fontId="24" fillId="14" borderId="0" xfId="0" applyFont="1" applyFill="1"/>
    <xf numFmtId="0" fontId="2" fillId="3" borderId="45" xfId="0" applyFont="1" applyFill="1" applyBorder="1" applyAlignment="1">
      <alignment horizontal="left" vertical="center" indent="1"/>
    </xf>
    <xf numFmtId="0" fontId="0" fillId="3" borderId="0" xfId="0" applyFill="1" applyAlignment="1">
      <alignment vertical="center"/>
    </xf>
    <xf numFmtId="0" fontId="31" fillId="0" borderId="0" xfId="0" applyFont="1" applyAlignment="1">
      <alignment vertical="center"/>
    </xf>
    <xf numFmtId="0" fontId="0" fillId="0" borderId="0" xfId="0" applyAlignment="1">
      <alignment vertical="center"/>
    </xf>
    <xf numFmtId="0" fontId="0" fillId="0" borderId="0" xfId="0" applyAlignment="1">
      <alignment vertical="top"/>
    </xf>
    <xf numFmtId="0" fontId="23" fillId="0" borderId="0" xfId="0" applyFont="1" applyAlignment="1">
      <alignment vertical="center"/>
    </xf>
    <xf numFmtId="0" fontId="0" fillId="0" borderId="0" xfId="0" applyFont="1" applyAlignment="1">
      <alignment vertical="center"/>
    </xf>
    <xf numFmtId="0" fontId="23" fillId="0" borderId="0" xfId="0" applyFont="1" applyAlignment="1">
      <alignment vertical="center"/>
    </xf>
    <xf numFmtId="0" fontId="32" fillId="0" borderId="0" xfId="0" applyFont="1" applyAlignment="1">
      <alignment vertical="center"/>
    </xf>
    <xf numFmtId="49" fontId="0" fillId="0" borderId="0" xfId="0" applyNumberFormat="1" applyFont="1" applyAlignment="1">
      <alignment horizontal="left" vertical="center" wrapText="1"/>
    </xf>
    <xf numFmtId="0" fontId="0" fillId="0" borderId="0" xfId="0" applyFont="1" applyAlignment="1">
      <alignment vertical="top"/>
    </xf>
    <xf numFmtId="0" fontId="0" fillId="0" borderId="0" xfId="0" applyFont="1" applyAlignment="1">
      <alignment horizontal="left" vertical="top" wrapText="1"/>
    </xf>
    <xf numFmtId="0" fontId="23" fillId="0" borderId="0" xfId="0" applyFont="1" applyAlignment="1">
      <alignment horizontal="left" vertical="top" wrapText="1"/>
    </xf>
    <xf numFmtId="49" fontId="0" fillId="0" borderId="0" xfId="0" applyNumberFormat="1" applyFont="1" applyAlignment="1">
      <alignment horizontal="left" vertical="top" wrapText="1"/>
    </xf>
    <xf numFmtId="0" fontId="23" fillId="0" borderId="0" xfId="0" applyFont="1" applyBorder="1" applyAlignment="1">
      <alignment vertical="center"/>
    </xf>
    <xf numFmtId="0" fontId="23" fillId="0" borderId="51" xfId="0" applyFont="1" applyBorder="1" applyAlignment="1">
      <alignment vertical="center"/>
    </xf>
    <xf numFmtId="0" fontId="23" fillId="0" borderId="52" xfId="0" applyFont="1" applyBorder="1" applyAlignment="1">
      <alignment vertical="center"/>
    </xf>
    <xf numFmtId="0" fontId="23" fillId="0" borderId="53" xfId="0" applyFont="1" applyBorder="1" applyAlignment="1">
      <alignment vertical="center"/>
    </xf>
    <xf numFmtId="0" fontId="0" fillId="0" borderId="52" xfId="0" applyFont="1" applyBorder="1" applyAlignment="1">
      <alignment horizontal="left" vertical="center"/>
    </xf>
    <xf numFmtId="164" fontId="0" fillId="0" borderId="52" xfId="0" applyNumberFormat="1" applyFont="1" applyBorder="1" applyAlignment="1">
      <alignment horizontal="left" vertical="center"/>
    </xf>
    <xf numFmtId="193" fontId="0" fillId="0" borderId="53" xfId="0" applyNumberFormat="1" applyFont="1" applyBorder="1" applyAlignment="1">
      <alignment horizontal="left" vertical="center"/>
    </xf>
    <xf numFmtId="194" fontId="0" fillId="0" borderId="53" xfId="0" applyNumberFormat="1" applyFont="1" applyBorder="1" applyAlignment="1">
      <alignment horizontal="left" vertical="center"/>
    </xf>
    <xf numFmtId="165" fontId="0" fillId="0" borderId="52" xfId="0" applyNumberFormat="1" applyFont="1" applyBorder="1" applyAlignment="1">
      <alignment horizontal="left" vertical="center"/>
    </xf>
    <xf numFmtId="0" fontId="0" fillId="0" borderId="53" xfId="0" applyFont="1" applyBorder="1" applyAlignment="1">
      <alignment horizontal="left" vertical="center"/>
    </xf>
    <xf numFmtId="0" fontId="23" fillId="0" borderId="54" xfId="0" applyFont="1" applyBorder="1" applyAlignment="1">
      <alignment vertical="center"/>
    </xf>
    <xf numFmtId="0" fontId="0" fillId="0" borderId="56" xfId="0" applyFont="1" applyBorder="1" applyAlignment="1">
      <alignment horizontal="left" vertical="center"/>
    </xf>
    <xf numFmtId="0" fontId="23" fillId="0" borderId="59" xfId="0" applyFont="1" applyBorder="1" applyAlignment="1">
      <alignment vertical="center"/>
    </xf>
    <xf numFmtId="0" fontId="23" fillId="0" borderId="55" xfId="0" applyFont="1" applyBorder="1" applyAlignment="1">
      <alignment vertical="center"/>
    </xf>
    <xf numFmtId="0" fontId="0" fillId="0" borderId="56" xfId="0" applyFont="1" applyBorder="1" applyAlignment="1">
      <alignment vertical="center"/>
    </xf>
    <xf numFmtId="0" fontId="0" fillId="0" borderId="0" xfId="0" applyFont="1" applyBorder="1" applyAlignment="1">
      <alignment horizontal="left" vertical="center"/>
    </xf>
    <xf numFmtId="0" fontId="32" fillId="0" borderId="60" xfId="0" applyFont="1" applyBorder="1" applyAlignment="1">
      <alignment vertical="center"/>
    </xf>
    <xf numFmtId="166" fontId="33" fillId="0" borderId="0" xfId="0" applyNumberFormat="1" applyFont="1" applyBorder="1" applyAlignment="1">
      <alignment horizontal="left" vertical="center"/>
    </xf>
    <xf numFmtId="0" fontId="32" fillId="0" borderId="0" xfId="0" applyFont="1" applyBorder="1" applyAlignment="1">
      <alignment vertical="center"/>
    </xf>
    <xf numFmtId="195" fontId="33" fillId="0" borderId="61" xfId="0" applyNumberFormat="1" applyFont="1" applyBorder="1" applyAlignment="1">
      <alignment horizontal="left" vertical="center"/>
    </xf>
    <xf numFmtId="195" fontId="33" fillId="0" borderId="0" xfId="0" applyNumberFormat="1" applyFont="1" applyBorder="1" applyAlignment="1">
      <alignment horizontal="left" vertical="center"/>
    </xf>
    <xf numFmtId="191" fontId="33" fillId="0" borderId="0" xfId="0" applyNumberFormat="1" applyFont="1" applyBorder="1" applyAlignment="1">
      <alignment horizontal="left" vertical="center"/>
    </xf>
    <xf numFmtId="167" fontId="33" fillId="0" borderId="0" xfId="0" applyNumberFormat="1" applyFont="1" applyBorder="1" applyAlignment="1">
      <alignment horizontal="left" vertical="center"/>
    </xf>
    <xf numFmtId="166" fontId="33" fillId="0" borderId="61" xfId="0" applyNumberFormat="1" applyFont="1" applyBorder="1" applyAlignment="1">
      <alignment horizontal="left" vertical="center"/>
    </xf>
    <xf numFmtId="0" fontId="32" fillId="0" borderId="57" xfId="0" applyFont="1" applyBorder="1" applyAlignment="1">
      <alignment vertical="center"/>
    </xf>
    <xf numFmtId="175" fontId="33" fillId="0" borderId="58" xfId="0" applyNumberFormat="1" applyFont="1" applyBorder="1" applyAlignment="1">
      <alignment horizontal="left" vertical="center"/>
    </xf>
    <xf numFmtId="0" fontId="32" fillId="0" borderId="58" xfId="0" applyFont="1" applyBorder="1" applyAlignment="1">
      <alignment vertical="center"/>
    </xf>
    <xf numFmtId="174" fontId="33" fillId="0" borderId="58" xfId="0" applyNumberFormat="1" applyFont="1" applyBorder="1" applyAlignment="1">
      <alignment horizontal="left" vertical="center"/>
    </xf>
    <xf numFmtId="185" fontId="33" fillId="0" borderId="59" xfId="0" applyNumberFormat="1" applyFont="1" applyBorder="1" applyAlignment="1">
      <alignment horizontal="left" vertical="center"/>
    </xf>
    <xf numFmtId="171" fontId="33" fillId="0" borderId="0" xfId="0" applyNumberFormat="1" applyFont="1" applyBorder="1" applyAlignment="1">
      <alignment horizontal="left" vertical="center"/>
    </xf>
    <xf numFmtId="179" fontId="33" fillId="0" borderId="61" xfId="0" applyNumberFormat="1" applyFont="1" applyBorder="1" applyAlignment="1">
      <alignment horizontal="left" vertical="center"/>
    </xf>
    <xf numFmtId="0" fontId="33" fillId="0" borderId="59" xfId="0" applyFont="1" applyBorder="1" applyAlignment="1">
      <alignment vertical="center"/>
    </xf>
    <xf numFmtId="166" fontId="33" fillId="0" borderId="58" xfId="0" applyNumberFormat="1" applyFont="1" applyBorder="1" applyAlignment="1">
      <alignment horizontal="left" vertical="center"/>
    </xf>
    <xf numFmtId="191" fontId="33" fillId="0" borderId="58" xfId="0" applyNumberFormat="1" applyFont="1" applyBorder="1" applyAlignment="1">
      <alignment horizontal="left" vertical="center"/>
    </xf>
    <xf numFmtId="0" fontId="32" fillId="0" borderId="59" xfId="0" applyFont="1" applyBorder="1" applyAlignment="1">
      <alignment vertical="center"/>
    </xf>
    <xf numFmtId="0" fontId="23" fillId="0" borderId="63" xfId="0" applyFont="1" applyBorder="1" applyAlignment="1">
      <alignment vertical="center"/>
    </xf>
    <xf numFmtId="0" fontId="23" fillId="0" borderId="64" xfId="0" applyFont="1" applyBorder="1" applyAlignment="1">
      <alignment vertical="center"/>
    </xf>
    <xf numFmtId="0" fontId="0" fillId="0" borderId="0" xfId="0" applyFont="1" applyAlignment="1">
      <alignment horizontal="left" vertical="top" wrapText="1" indent="1"/>
    </xf>
    <xf numFmtId="0" fontId="23" fillId="0" borderId="0" xfId="0" applyFont="1" applyAlignment="1">
      <alignment horizontal="left" vertical="top" wrapText="1" indent="1"/>
    </xf>
    <xf numFmtId="0" fontId="2" fillId="3" borderId="0" xfId="0" applyFont="1" applyFill="1" applyAlignment="1"/>
    <xf numFmtId="0" fontId="4" fillId="3" borderId="0" xfId="0" applyFont="1" applyFill="1" applyBorder="1" applyAlignment="1">
      <alignment horizontal="left" vertical="center"/>
    </xf>
    <xf numFmtId="0" fontId="0" fillId="3" borderId="0" xfId="0" applyFill="1" applyAlignment="1"/>
    <xf numFmtId="0" fontId="0" fillId="0" borderId="0" xfId="0" applyAlignment="1"/>
    <xf numFmtId="0" fontId="1" fillId="2" borderId="0" xfId="0" applyFont="1" applyFill="1" applyAlignment="1">
      <alignment horizontal="left" vertical="center"/>
    </xf>
    <xf numFmtId="0" fontId="2" fillId="4" borderId="0" xfId="0" applyFont="1" applyFill="1" applyBorder="1" applyAlignment="1">
      <alignment horizontal="left" vertical="top" wrapText="1"/>
    </xf>
    <xf numFmtId="0" fontId="27" fillId="15" borderId="0" xfId="0" applyFont="1" applyFill="1" applyAlignment="1">
      <alignment horizontal="center" vertical="center"/>
    </xf>
    <xf numFmtId="0" fontId="2" fillId="3" borderId="0" xfId="0" applyFont="1" applyFill="1" applyAlignment="1">
      <alignment horizontal="left" vertical="center" wrapText="1"/>
    </xf>
    <xf numFmtId="0" fontId="2" fillId="4" borderId="31" xfId="0" applyFont="1" applyFill="1" applyBorder="1" applyAlignment="1">
      <alignment horizontal="left" vertical="top" wrapText="1"/>
    </xf>
    <xf numFmtId="0" fontId="2" fillId="4" borderId="34" xfId="0" applyFont="1" applyFill="1" applyBorder="1" applyAlignment="1">
      <alignment horizontal="left" vertical="top"/>
    </xf>
    <xf numFmtId="0" fontId="2" fillId="4" borderId="46" xfId="0" applyFont="1" applyFill="1" applyBorder="1" applyAlignment="1">
      <alignment horizontal="left" vertical="top"/>
    </xf>
    <xf numFmtId="0" fontId="2" fillId="4" borderId="68" xfId="0" applyFont="1" applyFill="1" applyBorder="1" applyAlignment="1">
      <alignment horizontal="left" vertical="top"/>
    </xf>
    <xf numFmtId="0" fontId="2" fillId="4" borderId="69" xfId="0" applyFont="1" applyFill="1" applyBorder="1" applyAlignment="1">
      <alignment horizontal="left" vertical="top"/>
    </xf>
    <xf numFmtId="0" fontId="2" fillId="4" borderId="70" xfId="0" applyFont="1" applyFill="1" applyBorder="1" applyAlignment="1">
      <alignment horizontal="left" vertical="top"/>
    </xf>
    <xf numFmtId="0" fontId="2" fillId="4" borderId="34" xfId="0" applyFont="1" applyFill="1" applyBorder="1" applyAlignment="1">
      <alignment horizontal="left" vertical="top" wrapText="1"/>
    </xf>
    <xf numFmtId="0" fontId="2" fillId="4" borderId="46" xfId="0" applyFont="1" applyFill="1" applyBorder="1" applyAlignment="1">
      <alignment horizontal="left" vertical="top" wrapText="1"/>
    </xf>
    <xf numFmtId="0" fontId="2" fillId="4" borderId="32"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68" xfId="0" applyFont="1" applyFill="1" applyBorder="1" applyAlignment="1">
      <alignment horizontal="left" vertical="top" wrapText="1"/>
    </xf>
    <xf numFmtId="0" fontId="2" fillId="4" borderId="69" xfId="0" applyFont="1" applyFill="1" applyBorder="1" applyAlignment="1">
      <alignment horizontal="left" vertical="top" wrapText="1"/>
    </xf>
    <xf numFmtId="0" fontId="2" fillId="4" borderId="70" xfId="0" applyFont="1" applyFill="1" applyBorder="1" applyAlignment="1">
      <alignment horizontal="left" vertical="top" wrapText="1"/>
    </xf>
    <xf numFmtId="0" fontId="2" fillId="4" borderId="43" xfId="0" applyFont="1" applyFill="1" applyBorder="1" applyAlignment="1">
      <alignment horizontal="left" vertical="top"/>
    </xf>
    <xf numFmtId="0" fontId="2" fillId="4" borderId="33" xfId="0" applyFont="1" applyFill="1" applyBorder="1" applyAlignment="1">
      <alignment horizontal="left" vertical="top"/>
    </xf>
    <xf numFmtId="0" fontId="2" fillId="4" borderId="44" xfId="0" applyFont="1" applyFill="1" applyBorder="1" applyAlignment="1">
      <alignment horizontal="left" vertical="top"/>
    </xf>
    <xf numFmtId="0" fontId="2" fillId="4" borderId="31" xfId="0" applyFont="1" applyFill="1" applyBorder="1" applyAlignment="1">
      <alignment horizontal="left" vertical="top"/>
    </xf>
    <xf numFmtId="0" fontId="2" fillId="4" borderId="32" xfId="0" applyFont="1" applyFill="1" applyBorder="1" applyAlignment="1">
      <alignment horizontal="left" vertical="top"/>
    </xf>
    <xf numFmtId="0" fontId="2" fillId="4" borderId="0" xfId="0" applyFont="1" applyFill="1" applyBorder="1" applyAlignment="1">
      <alignment horizontal="left" vertical="top"/>
    </xf>
    <xf numFmtId="0" fontId="2" fillId="4" borderId="4" xfId="0" applyFont="1" applyFill="1" applyBorder="1" applyAlignment="1">
      <alignment horizontal="left" vertical="top"/>
    </xf>
    <xf numFmtId="0" fontId="17" fillId="0" borderId="15" xfId="0" applyFont="1" applyBorder="1" applyAlignment="1" applyProtection="1">
      <alignment horizontal="left" vertical="top" wrapText="1" indent="1"/>
    </xf>
    <xf numFmtId="0" fontId="17" fillId="0" borderId="0" xfId="0" applyFont="1" applyBorder="1" applyAlignment="1" applyProtection="1">
      <alignment horizontal="left" vertical="top" wrapText="1" indent="1"/>
    </xf>
    <xf numFmtId="0" fontId="17" fillId="0" borderId="11" xfId="0" applyFont="1" applyBorder="1" applyAlignment="1" applyProtection="1">
      <alignment horizontal="left" vertical="top" wrapText="1" indent="1"/>
    </xf>
    <xf numFmtId="0" fontId="32" fillId="0" borderId="58" xfId="0" applyFont="1" applyBorder="1" applyAlignment="1">
      <alignment vertical="center"/>
    </xf>
    <xf numFmtId="0" fontId="0" fillId="0" borderId="60" xfId="0" applyFont="1" applyBorder="1" applyAlignment="1">
      <alignment horizontal="left" vertical="top" wrapText="1" indent="1"/>
    </xf>
    <xf numFmtId="0" fontId="0" fillId="0" borderId="0" xfId="0" applyFont="1" applyBorder="1" applyAlignment="1">
      <alignment horizontal="left" vertical="top" wrapText="1" indent="1"/>
    </xf>
    <xf numFmtId="0" fontId="0" fillId="0" borderId="61" xfId="0" applyFont="1" applyBorder="1" applyAlignment="1">
      <alignment horizontal="left" vertical="top" wrapText="1" indent="1"/>
    </xf>
    <xf numFmtId="0" fontId="34" fillId="0" borderId="54" xfId="0" applyFont="1" applyBorder="1" applyAlignment="1">
      <alignment vertical="center"/>
    </xf>
    <xf numFmtId="0" fontId="34" fillId="0" borderId="55" xfId="0" applyFont="1" applyBorder="1" applyAlignment="1">
      <alignment vertical="center"/>
    </xf>
    <xf numFmtId="0" fontId="34" fillId="0" borderId="56" xfId="0" applyFont="1" applyBorder="1" applyAlignment="1">
      <alignment vertical="center"/>
    </xf>
    <xf numFmtId="0" fontId="34" fillId="0" borderId="54" xfId="0" applyFont="1" applyBorder="1" applyAlignment="1">
      <alignment horizontal="left" vertical="center"/>
    </xf>
    <xf numFmtId="0" fontId="34" fillId="0" borderId="55" xfId="0" applyFont="1" applyBorder="1" applyAlignment="1">
      <alignment horizontal="left" vertical="center"/>
    </xf>
    <xf numFmtId="0" fontId="34" fillId="0" borderId="56" xfId="0" applyFont="1" applyBorder="1" applyAlignment="1">
      <alignment horizontal="left" vertical="center"/>
    </xf>
    <xf numFmtId="0" fontId="23" fillId="0" borderId="51" xfId="0" applyFont="1" applyBorder="1" applyAlignment="1">
      <alignment vertical="center"/>
    </xf>
    <xf numFmtId="0" fontId="23" fillId="0" borderId="53" xfId="0" applyFont="1" applyBorder="1" applyAlignment="1">
      <alignment vertical="center"/>
    </xf>
    <xf numFmtId="0" fontId="30" fillId="0" borderId="47" xfId="0" applyFont="1" applyBorder="1" applyAlignment="1">
      <alignment vertical="center"/>
    </xf>
    <xf numFmtId="0" fontId="23" fillId="0" borderId="50" xfId="0" applyFont="1" applyBorder="1" applyAlignment="1">
      <alignment vertical="center"/>
    </xf>
    <xf numFmtId="0" fontId="0" fillId="0" borderId="50" xfId="0" applyFont="1" applyBorder="1" applyAlignment="1">
      <alignment vertical="center"/>
    </xf>
    <xf numFmtId="0" fontId="0" fillId="0" borderId="51" xfId="0" applyFont="1" applyBorder="1" applyAlignment="1">
      <alignment vertical="center"/>
    </xf>
    <xf numFmtId="0" fontId="0" fillId="0" borderId="53" xfId="0" applyFont="1" applyBorder="1" applyAlignment="1">
      <alignment horizontal="left" vertical="center"/>
    </xf>
    <xf numFmtId="0" fontId="0" fillId="0" borderId="52" xfId="0" applyFont="1" applyBorder="1" applyAlignment="1">
      <alignment horizontal="left" vertical="center"/>
    </xf>
    <xf numFmtId="0" fontId="0" fillId="0" borderId="53" xfId="0" applyFont="1" applyBorder="1" applyAlignment="1">
      <alignment vertical="center"/>
    </xf>
    <xf numFmtId="0" fontId="0" fillId="0" borderId="52" xfId="0" applyFont="1" applyBorder="1" applyAlignment="1">
      <alignment vertical="center"/>
    </xf>
    <xf numFmtId="14" fontId="0" fillId="0" borderId="53" xfId="0" applyNumberFormat="1" applyFont="1" applyBorder="1" applyAlignment="1">
      <alignment horizontal="left" vertical="center"/>
    </xf>
    <xf numFmtId="14" fontId="0" fillId="0" borderId="52" xfId="0" applyNumberFormat="1" applyFont="1" applyBorder="1" applyAlignment="1">
      <alignment horizontal="left" vertical="center"/>
    </xf>
    <xf numFmtId="0" fontId="23" fillId="0" borderId="57" xfId="0" applyFont="1" applyBorder="1" applyAlignment="1">
      <alignment horizontal="left" vertical="top" wrapText="1" indent="1"/>
    </xf>
    <xf numFmtId="0" fontId="23" fillId="0" borderId="58" xfId="0" applyFont="1" applyBorder="1" applyAlignment="1">
      <alignment horizontal="left" vertical="top" wrapText="1" indent="1"/>
    </xf>
    <xf numFmtId="0" fontId="23" fillId="0" borderId="59" xfId="0" applyFont="1" applyBorder="1" applyAlignment="1">
      <alignment horizontal="left" vertical="top" wrapText="1" indent="1"/>
    </xf>
    <xf numFmtId="0" fontId="23" fillId="0" borderId="49" xfId="0" applyFont="1" applyBorder="1" applyAlignment="1">
      <alignment vertical="center"/>
    </xf>
    <xf numFmtId="0" fontId="23" fillId="0" borderId="0" xfId="0" applyFont="1" applyBorder="1" applyAlignment="1">
      <alignment vertical="center"/>
    </xf>
    <xf numFmtId="0" fontId="0" fillId="0" borderId="49" xfId="0" applyFont="1" applyBorder="1" applyAlignment="1">
      <alignment horizontal="left" vertical="top" wrapText="1"/>
    </xf>
    <xf numFmtId="0" fontId="0" fillId="0" borderId="0" xfId="0" applyFont="1" applyBorder="1" applyAlignment="1">
      <alignment horizontal="left" vertical="top" wrapText="1"/>
    </xf>
    <xf numFmtId="20" fontId="0" fillId="0" borderId="53" xfId="0" applyNumberFormat="1" applyFont="1" applyBorder="1" applyAlignment="1">
      <alignment horizontal="left" vertical="center"/>
    </xf>
    <xf numFmtId="0" fontId="0" fillId="0" borderId="53" xfId="0" applyFont="1" applyBorder="1" applyAlignment="1">
      <alignment horizontal="left" vertical="center" indent="1"/>
    </xf>
    <xf numFmtId="0" fontId="0" fillId="0" borderId="57" xfId="0" applyFont="1" applyBorder="1" applyAlignment="1">
      <alignment horizontal="left" vertical="top" wrapText="1"/>
    </xf>
    <xf numFmtId="0" fontId="0" fillId="0" borderId="58" xfId="0" applyFont="1" applyBorder="1" applyAlignment="1">
      <alignment horizontal="left" vertical="top" wrapText="1"/>
    </xf>
    <xf numFmtId="0" fontId="0" fillId="0" borderId="59" xfId="0" applyFont="1" applyBorder="1" applyAlignment="1">
      <alignment horizontal="left" vertical="top" wrapText="1"/>
    </xf>
    <xf numFmtId="0" fontId="23" fillId="0" borderId="54" xfId="0" applyFont="1" applyBorder="1" applyAlignment="1">
      <alignment horizontal="left" vertical="center"/>
    </xf>
    <xf numFmtId="0" fontId="23" fillId="0" borderId="55" xfId="0" applyFont="1" applyBorder="1" applyAlignment="1">
      <alignment horizontal="left" vertical="center"/>
    </xf>
    <xf numFmtId="0" fontId="23" fillId="0" borderId="56" xfId="0" applyFont="1" applyBorder="1" applyAlignment="1">
      <alignment horizontal="left" vertical="center"/>
    </xf>
    <xf numFmtId="0" fontId="23" fillId="0" borderId="54" xfId="0" applyFont="1" applyBorder="1" applyAlignment="1">
      <alignment vertical="center"/>
    </xf>
    <xf numFmtId="0" fontId="23" fillId="0" borderId="55" xfId="0" applyFont="1" applyBorder="1" applyAlignment="1">
      <alignment vertical="center"/>
    </xf>
    <xf numFmtId="0" fontId="23" fillId="0" borderId="56" xfId="0" applyFont="1" applyBorder="1" applyAlignment="1">
      <alignment vertical="center"/>
    </xf>
    <xf numFmtId="0" fontId="0" fillId="0" borderId="57" xfId="0" applyFont="1" applyBorder="1" applyAlignment="1">
      <alignment horizontal="left" vertical="top" wrapText="1" indent="1"/>
    </xf>
    <xf numFmtId="0" fontId="0" fillId="0" borderId="58" xfId="0" applyFont="1" applyBorder="1" applyAlignment="1">
      <alignment horizontal="left" vertical="top" wrapText="1" indent="1"/>
    </xf>
    <xf numFmtId="0" fontId="0" fillId="0" borderId="59" xfId="0" applyFont="1" applyBorder="1" applyAlignment="1">
      <alignment horizontal="left" vertical="top" wrapText="1" indent="1"/>
    </xf>
    <xf numFmtId="0" fontId="23" fillId="0" borderId="62" xfId="0" applyFont="1" applyBorder="1" applyAlignment="1">
      <alignment vertical="center"/>
    </xf>
    <xf numFmtId="0" fontId="23" fillId="0" borderId="63" xfId="0" applyFont="1" applyBorder="1" applyAlignment="1">
      <alignment vertical="center"/>
    </xf>
    <xf numFmtId="0" fontId="23" fillId="0" borderId="65" xfId="0" applyFont="1" applyBorder="1" applyAlignment="1">
      <alignment vertical="center"/>
    </xf>
    <xf numFmtId="0" fontId="23" fillId="0" borderId="66" xfId="0" applyFont="1" applyBorder="1" applyAlignment="1">
      <alignment vertical="center"/>
    </xf>
    <xf numFmtId="0" fontId="23" fillId="0" borderId="66" xfId="0" applyFont="1" applyBorder="1" applyAlignment="1">
      <alignment horizontal="left" vertical="center"/>
    </xf>
    <xf numFmtId="0" fontId="23" fillId="0" borderId="67" xfId="0" applyFont="1" applyBorder="1" applyAlignment="1">
      <alignment horizontal="left" vertical="center"/>
    </xf>
    <xf numFmtId="0" fontId="23" fillId="0" borderId="67" xfId="0" applyFont="1" applyBorder="1" applyAlignment="1">
      <alignment vertical="center"/>
    </xf>
    <xf numFmtId="0" fontId="2" fillId="0" borderId="1" xfId="0" applyFont="1" applyFill="1" applyBorder="1" applyAlignment="1" applyProtection="1">
      <alignment horizontal="center" vertical="center"/>
      <protection locked="0"/>
    </xf>
    <xf numFmtId="0" fontId="24" fillId="0" borderId="42" xfId="0" applyFont="1" applyBorder="1" applyAlignment="1" applyProtection="1">
      <alignment horizontal="center" vertical="center"/>
      <protection locked="0"/>
    </xf>
    <xf numFmtId="0" fontId="24" fillId="0" borderId="48" xfId="0" applyFont="1" applyBorder="1" applyAlignment="1" applyProtection="1">
      <alignment horizontal="center" vertical="center"/>
      <protection locked="0"/>
    </xf>
    <xf numFmtId="0" fontId="2" fillId="0" borderId="1" xfId="0" applyFont="1" applyFill="1" applyBorder="1" applyAlignment="1" applyProtection="1">
      <alignment horizontal="left" vertical="center" indent="1"/>
      <protection locked="0"/>
    </xf>
    <xf numFmtId="0" fontId="2" fillId="0" borderId="5" xfId="0" applyFont="1" applyFill="1" applyBorder="1" applyAlignment="1" applyProtection="1">
      <alignment horizontal="left" vertical="center" indent="1"/>
      <protection locked="0"/>
    </xf>
    <xf numFmtId="0" fontId="2" fillId="0" borderId="2" xfId="0" applyFont="1" applyFill="1" applyBorder="1" applyAlignment="1" applyProtection="1">
      <alignment horizontal="left" vertical="center" indent="1"/>
      <protection locked="0"/>
    </xf>
    <xf numFmtId="49" fontId="2" fillId="0" borderId="43" xfId="0" applyNumberFormat="1" applyFont="1" applyFill="1" applyBorder="1" applyAlignment="1" applyProtection="1">
      <alignment horizontal="left" vertical="top" wrapText="1" indent="1"/>
      <protection locked="0"/>
    </xf>
    <xf numFmtId="49" fontId="2" fillId="0" borderId="5" xfId="0" applyNumberFormat="1" applyFont="1" applyFill="1" applyBorder="1" applyAlignment="1" applyProtection="1">
      <alignment horizontal="left" vertical="top" wrapText="1" indent="1"/>
      <protection locked="0"/>
    </xf>
    <xf numFmtId="185" fontId="2" fillId="0" borderId="1" xfId="0" applyNumberFormat="1" applyFont="1" applyFill="1" applyBorder="1" applyAlignment="1" applyProtection="1">
      <alignment horizontal="left" vertical="center" indent="1"/>
      <protection locked="0"/>
    </xf>
    <xf numFmtId="185" fontId="2" fillId="0" borderId="3" xfId="0" applyNumberFormat="1" applyFont="1" applyFill="1" applyBorder="1" applyAlignment="1" applyProtection="1">
      <alignment horizontal="left" vertical="center" indent="1"/>
      <protection locked="0"/>
    </xf>
    <xf numFmtId="0" fontId="2" fillId="0" borderId="43" xfId="0" applyFont="1" applyFill="1" applyBorder="1" applyAlignment="1" applyProtection="1">
      <alignment horizontal="left" vertical="center" indent="1"/>
      <protection locked="0"/>
    </xf>
    <xf numFmtId="0" fontId="2" fillId="0" borderId="33" xfId="0" applyFont="1" applyFill="1" applyBorder="1" applyAlignment="1" applyProtection="1">
      <alignment horizontal="left" vertical="center" indent="1"/>
      <protection locked="0"/>
    </xf>
    <xf numFmtId="0" fontId="2" fillId="0" borderId="44" xfId="0" applyFont="1" applyFill="1" applyBorder="1" applyAlignment="1" applyProtection="1">
      <alignment horizontal="left" vertical="center" indent="1"/>
      <protection locked="0"/>
    </xf>
    <xf numFmtId="49" fontId="2" fillId="0" borderId="31" xfId="0" applyNumberFormat="1" applyFont="1" applyFill="1" applyBorder="1" applyAlignment="1" applyProtection="1">
      <alignment horizontal="left" vertical="top" wrapText="1" indent="1"/>
      <protection locked="0"/>
    </xf>
    <xf numFmtId="164" fontId="2" fillId="0" borderId="3" xfId="0" applyNumberFormat="1" applyFont="1" applyFill="1" applyBorder="1" applyAlignment="1" applyProtection="1">
      <alignment horizontal="left" vertical="center"/>
      <protection locked="0"/>
    </xf>
    <xf numFmtId="165" fontId="2" fillId="0" borderId="1" xfId="0" applyNumberFormat="1" applyFont="1" applyFill="1" applyBorder="1" applyAlignment="1" applyProtection="1">
      <alignment horizontal="left" vertical="center"/>
      <protection locked="0"/>
    </xf>
    <xf numFmtId="188" fontId="2" fillId="0" borderId="1" xfId="0" applyNumberFormat="1" applyFont="1" applyFill="1" applyBorder="1" applyAlignment="1" applyProtection="1">
      <alignment horizontal="left" vertical="center"/>
      <protection locked="0"/>
    </xf>
    <xf numFmtId="187" fontId="2" fillId="0" borderId="5" xfId="0" applyNumberFormat="1" applyFont="1" applyFill="1" applyBorder="1" applyAlignment="1" applyProtection="1">
      <alignment horizontal="left" vertical="center"/>
      <protection locked="0"/>
    </xf>
    <xf numFmtId="0" fontId="2" fillId="0" borderId="2" xfId="0" applyFont="1" applyFill="1" applyBorder="1" applyAlignment="1" applyProtection="1">
      <alignment horizontal="left" vertical="center"/>
      <protection locked="0"/>
    </xf>
    <xf numFmtId="184" fontId="2" fillId="0" borderId="1" xfId="0" applyNumberFormat="1" applyFont="1" applyFill="1" applyBorder="1" applyAlignment="1" applyProtection="1">
      <alignment horizontal="left" vertical="center"/>
      <protection locked="0"/>
    </xf>
    <xf numFmtId="186" fontId="2" fillId="0" borderId="1" xfId="0" applyNumberFormat="1" applyFont="1" applyFill="1" applyBorder="1" applyAlignment="1" applyProtection="1">
      <alignment horizontal="left" vertical="center"/>
      <protection locked="0"/>
    </xf>
    <xf numFmtId="20" fontId="2" fillId="0" borderId="1" xfId="0" applyNumberFormat="1" applyFont="1" applyFill="1" applyBorder="1" applyAlignment="1" applyProtection="1">
      <alignment horizontal="left" vertical="center"/>
      <protection locked="0"/>
    </xf>
    <xf numFmtId="49" fontId="2" fillId="0" borderId="2" xfId="0" applyNumberFormat="1" applyFont="1" applyFill="1" applyBorder="1" applyAlignment="1" applyProtection="1">
      <alignment horizontal="left" vertical="center"/>
      <protection locked="0"/>
    </xf>
    <xf numFmtId="0" fontId="2" fillId="0" borderId="3" xfId="0" applyFont="1" applyFill="1" applyBorder="1" applyAlignment="1" applyProtection="1">
      <alignment horizontal="left" vertical="center"/>
      <protection locked="0"/>
    </xf>
    <xf numFmtId="14" fontId="2" fillId="0" borderId="1" xfId="0" applyNumberFormat="1" applyFont="1" applyFill="1" applyBorder="1" applyAlignment="1" applyProtection="1">
      <alignment horizontal="left" vertical="center"/>
      <protection locked="0"/>
    </xf>
    <xf numFmtId="0" fontId="2" fillId="0" borderId="1" xfId="0" applyFont="1" applyFill="1" applyBorder="1" applyAlignment="1" applyProtection="1">
      <alignment horizontal="left" vertical="center"/>
      <protection locked="0"/>
    </xf>
    <xf numFmtId="174" fontId="2" fillId="0" borderId="1" xfId="0" applyNumberFormat="1" applyFont="1" applyFill="1" applyBorder="1" applyAlignment="1" applyProtection="1">
      <alignment horizontal="center" vertical="center"/>
      <protection locked="0"/>
    </xf>
    <xf numFmtId="166" fontId="7" fillId="4" borderId="1" xfId="0" applyNumberFormat="1" applyFont="1" applyFill="1" applyBorder="1" applyAlignment="1" applyProtection="1">
      <alignment horizontal="center" vertical="center"/>
      <protection locked="0"/>
    </xf>
    <xf numFmtId="189" fontId="7" fillId="4" borderId="31" xfId="0" applyNumberFormat="1" applyFont="1" applyFill="1" applyBorder="1" applyAlignment="1" applyProtection="1">
      <alignment horizontal="center" vertical="center"/>
      <protection locked="0"/>
    </xf>
    <xf numFmtId="166" fontId="7" fillId="4" borderId="31" xfId="0" applyNumberFormat="1" applyFont="1" applyFill="1" applyBorder="1" applyAlignment="1" applyProtection="1">
      <alignment horizontal="center" vertical="center"/>
      <protection locked="0"/>
    </xf>
    <xf numFmtId="167" fontId="7" fillId="4" borderId="31" xfId="0" applyNumberFormat="1" applyFont="1" applyFill="1" applyBorder="1" applyAlignment="1" applyProtection="1">
      <alignment horizontal="center" vertical="center"/>
      <protection locked="0"/>
    </xf>
    <xf numFmtId="168" fontId="7" fillId="4" borderId="31" xfId="0" applyNumberFormat="1" applyFont="1" applyFill="1" applyBorder="1" applyAlignment="1" applyProtection="1">
      <alignment horizontal="center" vertical="center"/>
      <protection locked="0"/>
    </xf>
    <xf numFmtId="169" fontId="7" fillId="4" borderId="31" xfId="0" applyNumberFormat="1" applyFont="1" applyFill="1" applyBorder="1" applyAlignment="1" applyProtection="1">
      <alignment horizontal="center" vertical="center"/>
      <protection locked="0"/>
    </xf>
    <xf numFmtId="170" fontId="7" fillId="4" borderId="31" xfId="0" applyNumberFormat="1" applyFont="1" applyFill="1" applyBorder="1" applyAlignment="1" applyProtection="1">
      <alignment horizontal="center" vertical="center"/>
      <protection locked="0"/>
    </xf>
    <xf numFmtId="171" fontId="7" fillId="4" borderId="31" xfId="0" applyNumberFormat="1" applyFont="1" applyFill="1" applyBorder="1" applyAlignment="1" applyProtection="1">
      <alignment horizontal="center" vertical="center"/>
      <protection locked="0"/>
    </xf>
    <xf numFmtId="172" fontId="7" fillId="4" borderId="31" xfId="0" applyNumberFormat="1" applyFont="1" applyFill="1" applyBorder="1" applyAlignment="1" applyProtection="1">
      <alignment horizontal="center" vertical="center"/>
      <protection locked="0"/>
    </xf>
    <xf numFmtId="173" fontId="7" fillId="4" borderId="31" xfId="0" applyNumberFormat="1" applyFont="1" applyFill="1" applyBorder="1" applyAlignment="1" applyProtection="1">
      <alignment horizontal="center" vertical="center"/>
      <protection locked="0"/>
    </xf>
    <xf numFmtId="175" fontId="7" fillId="4" borderId="1" xfId="0" applyNumberFormat="1" applyFont="1" applyFill="1" applyBorder="1" applyAlignment="1" applyProtection="1">
      <alignment horizontal="center" vertical="center"/>
      <protection locked="0"/>
    </xf>
    <xf numFmtId="191" fontId="2" fillId="4" borderId="1" xfId="0" applyNumberFormat="1" applyFont="1" applyFill="1" applyBorder="1" applyAlignment="1" applyProtection="1">
      <alignment horizontal="center" vertical="center"/>
      <protection locked="0"/>
    </xf>
    <xf numFmtId="185" fontId="33" fillId="0" borderId="0" xfId="0" applyNumberFormat="1" applyFont="1" applyBorder="1" applyAlignment="1">
      <alignment horizontal="left" vertical="center"/>
    </xf>
    <xf numFmtId="177" fontId="33" fillId="0" borderId="0" xfId="0" applyNumberFormat="1" applyFont="1" applyBorder="1" applyAlignment="1">
      <alignment horizontal="left" vertical="center"/>
    </xf>
    <xf numFmtId="1" fontId="33" fillId="0" borderId="0" xfId="0" applyNumberFormat="1" applyFont="1" applyBorder="1" applyAlignment="1">
      <alignment horizontal="left" vertical="center"/>
    </xf>
    <xf numFmtId="175" fontId="33" fillId="0" borderId="61" xfId="0" applyNumberFormat="1" applyFont="1" applyBorder="1" applyAlignment="1">
      <alignment horizontal="left" vertical="center"/>
    </xf>
    <xf numFmtId="170" fontId="33" fillId="0" borderId="61" xfId="0" applyNumberFormat="1" applyFont="1" applyBorder="1" applyAlignment="1">
      <alignment horizontal="left" vertical="center"/>
    </xf>
    <xf numFmtId="166" fontId="33" fillId="0" borderId="59" xfId="0" applyNumberFormat="1" applyFont="1" applyBorder="1" applyAlignment="1">
      <alignment horizontal="left" vertical="center"/>
    </xf>
    <xf numFmtId="175" fontId="33" fillId="0" borderId="0" xfId="0" applyNumberFormat="1" applyFont="1" applyBorder="1" applyAlignment="1">
      <alignment horizontal="left" vertical="center"/>
    </xf>
    <xf numFmtId="174" fontId="33" fillId="0" borderId="0" xfId="0" applyNumberFormat="1" applyFont="1" applyBorder="1" applyAlignment="1">
      <alignment horizontal="left" vertical="center"/>
    </xf>
    <xf numFmtId="170" fontId="33" fillId="0" borderId="58" xfId="0" applyNumberFormat="1" applyFont="1" applyBorder="1" applyAlignment="1">
      <alignment horizontal="left" vertical="center"/>
    </xf>
    <xf numFmtId="174" fontId="33" fillId="0" borderId="61" xfId="0" applyNumberFormat="1" applyFont="1" applyBorder="1" applyAlignment="1">
      <alignment horizontal="left" vertical="center"/>
    </xf>
    <xf numFmtId="0" fontId="33" fillId="0" borderId="59" xfId="0" applyFont="1" applyBorder="1" applyAlignment="1">
      <alignment horizontal="left" vertical="center"/>
    </xf>
    <xf numFmtId="167" fontId="33" fillId="0" borderId="58" xfId="0" applyNumberFormat="1" applyFont="1" applyBorder="1" applyAlignment="1">
      <alignment horizontal="left" vertical="center"/>
    </xf>
    <xf numFmtId="185" fontId="33" fillId="0" borderId="58" xfId="0" applyNumberFormat="1" applyFont="1" applyBorder="1" applyAlignment="1">
      <alignment horizontal="left" vertical="center"/>
    </xf>
    <xf numFmtId="177" fontId="33" fillId="0" borderId="59" xfId="0" applyNumberFormat="1" applyFont="1" applyBorder="1" applyAlignment="1">
      <alignment horizontal="left" vertical="center"/>
    </xf>
    <xf numFmtId="176" fontId="33" fillId="0" borderId="58" xfId="0" applyNumberFormat="1" applyFont="1" applyBorder="1" applyAlignment="1">
      <alignment horizontal="left" vertical="center"/>
    </xf>
    <xf numFmtId="49" fontId="0" fillId="0" borderId="0" xfId="0" applyNumberFormat="1" applyFont="1" applyAlignment="1">
      <alignment horizontal="left" vertical="center"/>
    </xf>
    <xf numFmtId="0" fontId="0" fillId="0" borderId="0" xfId="0" applyFont="1" applyAlignment="1">
      <alignment horizontal="left" vertical="center"/>
    </xf>
    <xf numFmtId="174" fontId="7" fillId="4" borderId="1" xfId="0" applyNumberFormat="1" applyFont="1" applyFill="1" applyBorder="1" applyAlignment="1" applyProtection="1">
      <alignment horizontal="center" vertical="center"/>
      <protection locked="0"/>
    </xf>
    <xf numFmtId="176" fontId="7" fillId="4" borderId="1" xfId="0" applyNumberFormat="1" applyFont="1" applyFill="1" applyBorder="1" applyAlignment="1" applyProtection="1">
      <alignment horizontal="center" vertical="center"/>
      <protection locked="0"/>
    </xf>
    <xf numFmtId="175" fontId="2" fillId="4" borderId="1" xfId="0" applyNumberFormat="1" applyFont="1" applyFill="1" applyBorder="1" applyAlignment="1" applyProtection="1">
      <alignment horizontal="center" vertical="center"/>
      <protection locked="0"/>
    </xf>
    <xf numFmtId="177" fontId="7" fillId="4" borderId="1" xfId="0" applyNumberFormat="1"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protection locked="0"/>
    </xf>
    <xf numFmtId="166" fontId="2" fillId="0" borderId="1" xfId="0" applyNumberFormat="1" applyFont="1" applyFill="1" applyBorder="1" applyAlignment="1" applyProtection="1">
      <alignment horizontal="center" vertical="center"/>
      <protection locked="0"/>
    </xf>
    <xf numFmtId="175" fontId="2" fillId="0" borderId="1" xfId="0" applyNumberFormat="1" applyFont="1" applyFill="1" applyBorder="1" applyAlignment="1" applyProtection="1">
      <alignment horizontal="center" vertical="center"/>
      <protection locked="0"/>
    </xf>
    <xf numFmtId="177" fontId="2" fillId="0" borderId="1" xfId="0" applyNumberFormat="1" applyFont="1" applyFill="1" applyBorder="1" applyAlignment="1" applyProtection="1">
      <alignment horizontal="center" vertical="center"/>
      <protection locked="0"/>
    </xf>
    <xf numFmtId="171" fontId="2" fillId="0" borderId="1" xfId="0" applyNumberFormat="1" applyFont="1" applyFill="1" applyBorder="1" applyAlignment="1" applyProtection="1">
      <alignment horizontal="center" vertical="center"/>
      <protection locked="0"/>
    </xf>
    <xf numFmtId="172" fontId="2" fillId="0" borderId="1" xfId="0" applyNumberFormat="1" applyFont="1" applyFill="1" applyBorder="1" applyAlignment="1" applyProtection="1">
      <alignment horizontal="center" vertical="center"/>
      <protection locked="0"/>
    </xf>
    <xf numFmtId="178" fontId="2" fillId="0" borderId="1" xfId="0" applyNumberFormat="1" applyFont="1" applyFill="1" applyBorder="1" applyAlignment="1" applyProtection="1">
      <alignment horizontal="center" vertical="center"/>
      <protection locked="0"/>
    </xf>
    <xf numFmtId="179" fontId="2" fillId="0" borderId="1" xfId="0" applyNumberFormat="1" applyFont="1" applyFill="1" applyBorder="1" applyAlignment="1" applyProtection="1">
      <alignment horizontal="center" vertical="center"/>
      <protection locked="0"/>
    </xf>
    <xf numFmtId="1" fontId="2" fillId="0" borderId="1" xfId="0" applyNumberFormat="1" applyFont="1" applyFill="1" applyBorder="1" applyAlignment="1" applyProtection="1">
      <alignment horizontal="center" vertical="center"/>
      <protection locked="0"/>
    </xf>
    <xf numFmtId="167" fontId="2" fillId="0" borderId="1" xfId="0" applyNumberFormat="1" applyFont="1" applyFill="1" applyBorder="1" applyAlignment="1" applyProtection="1">
      <alignment horizontal="center" vertical="center"/>
      <protection locked="0"/>
    </xf>
    <xf numFmtId="0" fontId="2" fillId="3" borderId="0" xfId="0" applyFont="1" applyFill="1" applyProtection="1">
      <protection locked="0"/>
    </xf>
    <xf numFmtId="191" fontId="2" fillId="0" borderId="1" xfId="0" applyNumberFormat="1" applyFont="1" applyFill="1" applyBorder="1" applyAlignment="1" applyProtection="1">
      <alignment horizontal="center" vertical="center"/>
      <protection locked="0"/>
    </xf>
    <xf numFmtId="170" fontId="2" fillId="0" borderId="1" xfId="0" applyNumberFormat="1" applyFont="1" applyFill="1" applyBorder="1" applyAlignment="1" applyProtection="1">
      <alignment horizontal="center" vertical="center"/>
      <protection locked="0"/>
    </xf>
    <xf numFmtId="181" fontId="2" fillId="0" borderId="1" xfId="0" applyNumberFormat="1" applyFont="1" applyFill="1" applyBorder="1" applyAlignment="1" applyProtection="1">
      <alignment horizontal="center" vertical="center"/>
      <protection locked="0"/>
    </xf>
    <xf numFmtId="180" fontId="2" fillId="0" borderId="1" xfId="0" applyNumberFormat="1"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protection locked="0"/>
    </xf>
    <xf numFmtId="185" fontId="2" fillId="0" borderId="1" xfId="0" applyNumberFormat="1" applyFont="1" applyFill="1" applyBorder="1" applyAlignment="1" applyProtection="1">
      <alignment horizontal="center" vertical="center"/>
      <protection locked="0"/>
    </xf>
    <xf numFmtId="0" fontId="2" fillId="4" borderId="21" xfId="0" applyFont="1" applyFill="1" applyBorder="1" applyAlignment="1" applyProtection="1">
      <alignment horizontal="left" vertical="top" wrapText="1"/>
      <protection locked="0"/>
    </xf>
    <xf numFmtId="0" fontId="2" fillId="4" borderId="22" xfId="0" applyFont="1" applyFill="1" applyBorder="1" applyAlignment="1" applyProtection="1">
      <alignment horizontal="left" vertical="top" wrapText="1"/>
      <protection locked="0"/>
    </xf>
    <xf numFmtId="0" fontId="2" fillId="4" borderId="23" xfId="0" applyFont="1" applyFill="1" applyBorder="1" applyAlignment="1" applyProtection="1">
      <alignment horizontal="left" vertical="top" wrapText="1"/>
      <protection locked="0"/>
    </xf>
    <xf numFmtId="0" fontId="2" fillId="4" borderId="24" xfId="0" applyFont="1" applyFill="1" applyBorder="1" applyAlignment="1" applyProtection="1">
      <alignment horizontal="left" vertical="top" wrapText="1"/>
      <protection locked="0"/>
    </xf>
    <xf numFmtId="0" fontId="2" fillId="4" borderId="0" xfId="0" applyFont="1" applyFill="1" applyBorder="1" applyAlignment="1" applyProtection="1">
      <alignment horizontal="left" vertical="top" wrapText="1"/>
      <protection locked="0"/>
    </xf>
    <xf numFmtId="0" fontId="2" fillId="4" borderId="25" xfId="0" applyFont="1" applyFill="1" applyBorder="1" applyAlignment="1" applyProtection="1">
      <alignment horizontal="left" vertical="top" wrapText="1"/>
      <protection locked="0"/>
    </xf>
    <xf numFmtId="0" fontId="2" fillId="4" borderId="26" xfId="0" applyFont="1" applyFill="1" applyBorder="1" applyAlignment="1" applyProtection="1">
      <alignment horizontal="left" vertical="top" wrapText="1"/>
      <protection locked="0"/>
    </xf>
    <xf numFmtId="0" fontId="2" fillId="4" borderId="6" xfId="0" applyFont="1" applyFill="1" applyBorder="1" applyAlignment="1" applyProtection="1">
      <alignment horizontal="left" vertical="top" wrapText="1"/>
      <protection locked="0"/>
    </xf>
    <xf numFmtId="0" fontId="2" fillId="4" borderId="27" xfId="0" applyFont="1" applyFill="1" applyBorder="1" applyAlignment="1" applyProtection="1">
      <alignment horizontal="left" vertical="top" wrapText="1"/>
      <protection locked="0"/>
    </xf>
    <xf numFmtId="0" fontId="7" fillId="4" borderId="22" xfId="0" applyFont="1" applyFill="1" applyBorder="1" applyAlignment="1" applyProtection="1">
      <alignment horizontal="left" vertical="top" wrapText="1"/>
      <protection locked="0"/>
    </xf>
    <xf numFmtId="0" fontId="7" fillId="4" borderId="23" xfId="0" applyFont="1" applyFill="1" applyBorder="1" applyAlignment="1" applyProtection="1">
      <alignment horizontal="left" vertical="top" wrapText="1"/>
      <protection locked="0"/>
    </xf>
    <xf numFmtId="0" fontId="7" fillId="4" borderId="24" xfId="0" applyFont="1" applyFill="1" applyBorder="1" applyAlignment="1" applyProtection="1">
      <alignment horizontal="left" vertical="top" wrapText="1"/>
      <protection locked="0"/>
    </xf>
    <xf numFmtId="0" fontId="7" fillId="4" borderId="0" xfId="0" applyFont="1" applyFill="1" applyAlignment="1" applyProtection="1">
      <alignment horizontal="left" vertical="top" wrapText="1"/>
      <protection locked="0"/>
    </xf>
    <xf numFmtId="0" fontId="7" fillId="4" borderId="25" xfId="0" applyFont="1" applyFill="1" applyBorder="1" applyAlignment="1" applyProtection="1">
      <alignment horizontal="left" vertical="top" wrapText="1"/>
      <protection locked="0"/>
    </xf>
    <xf numFmtId="0" fontId="7" fillId="4" borderId="26" xfId="0" applyFont="1" applyFill="1" applyBorder="1" applyAlignment="1" applyProtection="1">
      <alignment horizontal="left" vertical="top" wrapText="1"/>
      <protection locked="0"/>
    </xf>
    <xf numFmtId="0" fontId="7" fillId="4" borderId="6" xfId="0" applyFont="1" applyFill="1" applyBorder="1" applyAlignment="1" applyProtection="1">
      <alignment horizontal="left" vertical="top" wrapText="1"/>
      <protection locked="0"/>
    </xf>
    <xf numFmtId="0" fontId="7" fillId="4" borderId="27" xfId="0" applyFont="1" applyFill="1" applyBorder="1" applyAlignment="1" applyProtection="1">
      <alignment horizontal="left" vertical="top" wrapText="1"/>
      <protection locked="0"/>
    </xf>
    <xf numFmtId="166" fontId="2" fillId="4" borderId="1" xfId="0" applyNumberFormat="1" applyFont="1" applyFill="1" applyBorder="1" applyAlignment="1" applyProtection="1">
      <alignment horizontal="center" vertical="center"/>
      <protection locked="0"/>
    </xf>
    <xf numFmtId="192" fontId="2" fillId="4" borderId="1" xfId="0" applyNumberFormat="1" applyFont="1" applyFill="1" applyBorder="1" applyAlignment="1" applyProtection="1">
      <alignment horizontal="center" vertical="center"/>
      <protection locked="0"/>
    </xf>
    <xf numFmtId="189" fontId="2" fillId="4" borderId="1" xfId="0" applyNumberFormat="1" applyFont="1" applyFill="1" applyBorder="1" applyAlignment="1" applyProtection="1">
      <alignment horizontal="center" vertical="center"/>
      <protection locked="0"/>
    </xf>
    <xf numFmtId="0" fontId="2" fillId="4" borderId="18" xfId="0" applyFont="1" applyFill="1" applyBorder="1" applyAlignment="1" applyProtection="1">
      <alignment horizontal="left" vertical="top"/>
      <protection locked="0"/>
    </xf>
    <xf numFmtId="0" fontId="2" fillId="4" borderId="19" xfId="0" applyFont="1" applyFill="1" applyBorder="1" applyAlignment="1" applyProtection="1">
      <alignment horizontal="left" vertical="top"/>
      <protection locked="0"/>
    </xf>
    <xf numFmtId="0" fontId="2" fillId="4" borderId="20" xfId="0" applyFont="1" applyFill="1" applyBorder="1" applyAlignment="1" applyProtection="1">
      <alignment horizontal="left" vertical="top"/>
      <protection locked="0"/>
    </xf>
    <xf numFmtId="177" fontId="2" fillId="4" borderId="1" xfId="0" applyNumberFormat="1" applyFont="1" applyFill="1" applyBorder="1" applyAlignment="1" applyProtection="1">
      <alignment horizontal="center" vertical="center"/>
      <protection locked="0"/>
    </xf>
    <xf numFmtId="170" fontId="2" fillId="4" borderId="1" xfId="0" applyNumberFormat="1" applyFont="1" applyFill="1" applyBorder="1" applyAlignment="1" applyProtection="1">
      <alignment horizontal="center" vertical="center"/>
      <protection locked="0"/>
    </xf>
    <xf numFmtId="182" fontId="2" fillId="4" borderId="1" xfId="0" applyNumberFormat="1" applyFont="1" applyFill="1" applyBorder="1" applyAlignment="1" applyProtection="1">
      <alignment horizontal="center" vertical="center"/>
      <protection locked="0"/>
    </xf>
    <xf numFmtId="174" fontId="2" fillId="4" borderId="1" xfId="0" applyNumberFormat="1" applyFont="1" applyFill="1" applyBorder="1" applyAlignment="1" applyProtection="1">
      <alignment horizontal="center" vertical="center"/>
      <protection locked="0"/>
    </xf>
    <xf numFmtId="167" fontId="2" fillId="4" borderId="1" xfId="0" applyNumberFormat="1" applyFont="1" applyFill="1" applyBorder="1" applyAlignment="1" applyProtection="1">
      <alignment horizontal="center" vertical="center"/>
      <protection locked="0"/>
    </xf>
    <xf numFmtId="176" fontId="2" fillId="4" borderId="1" xfId="0" applyNumberFormat="1" applyFont="1" applyFill="1" applyBorder="1" applyAlignment="1" applyProtection="1">
      <alignment horizontal="center" vertical="center"/>
      <protection locked="0"/>
    </xf>
    <xf numFmtId="171" fontId="2" fillId="4" borderId="1" xfId="0" applyNumberFormat="1" applyFont="1" applyFill="1" applyBorder="1" applyAlignment="1" applyProtection="1">
      <alignment horizontal="center" vertical="center"/>
      <protection locked="0"/>
    </xf>
    <xf numFmtId="181" fontId="24" fillId="16" borderId="42" xfId="0" applyNumberFormat="1" applyFont="1" applyFill="1" applyBorder="1" applyAlignment="1" applyProtection="1">
      <alignment horizontal="center" vertical="center"/>
      <protection locked="0"/>
    </xf>
    <xf numFmtId="181" fontId="2" fillId="4" borderId="1" xfId="0" applyNumberFormat="1" applyFont="1" applyFill="1" applyBorder="1" applyAlignment="1" applyProtection="1">
      <alignment horizontal="center" vertical="center"/>
      <protection locked="0"/>
    </xf>
    <xf numFmtId="190" fontId="2" fillId="4" borderId="1" xfId="0" applyNumberFormat="1" applyFont="1" applyFill="1" applyBorder="1" applyAlignment="1" applyProtection="1">
      <alignment horizontal="center" vertical="center"/>
      <protection locked="0"/>
    </xf>
    <xf numFmtId="180" fontId="2" fillId="4" borderId="1" xfId="0" applyNumberFormat="1" applyFont="1" applyFill="1" applyBorder="1" applyAlignment="1" applyProtection="1">
      <alignment horizontal="center" vertical="center"/>
      <protection locked="0"/>
    </xf>
    <xf numFmtId="183" fontId="2" fillId="4" borderId="1" xfId="0" applyNumberFormat="1" applyFont="1" applyFill="1" applyBorder="1" applyAlignment="1" applyProtection="1">
      <alignment horizontal="center" vertical="center"/>
      <protection locked="0"/>
    </xf>
    <xf numFmtId="0" fontId="2" fillId="4" borderId="18" xfId="0" applyFont="1" applyFill="1" applyBorder="1" applyAlignment="1" applyProtection="1">
      <alignment horizontal="left" vertical="top" wrapText="1"/>
      <protection locked="0"/>
    </xf>
    <xf numFmtId="0" fontId="2" fillId="4" borderId="19" xfId="0" applyFont="1" applyFill="1" applyBorder="1" applyAlignment="1" applyProtection="1">
      <alignment horizontal="left" vertical="top" wrapText="1"/>
      <protection locked="0"/>
    </xf>
    <xf numFmtId="0" fontId="2" fillId="4" borderId="20" xfId="0" applyFont="1" applyFill="1" applyBorder="1" applyAlignment="1" applyProtection="1">
      <alignment horizontal="left" vertical="top" wrapText="1"/>
      <protection locked="0"/>
    </xf>
    <xf numFmtId="0" fontId="2" fillId="4" borderId="43" xfId="0" applyFont="1" applyFill="1" applyBorder="1" applyAlignment="1" applyProtection="1">
      <alignment horizontal="left" vertical="top"/>
      <protection locked="0"/>
    </xf>
    <xf numFmtId="0" fontId="2" fillId="4" borderId="33" xfId="0" applyFont="1" applyFill="1" applyBorder="1" applyAlignment="1" applyProtection="1">
      <alignment horizontal="left" vertical="top"/>
      <protection locked="0"/>
    </xf>
    <xf numFmtId="0" fontId="2" fillId="4" borderId="44" xfId="0" applyFont="1" applyFill="1" applyBorder="1" applyAlignment="1" applyProtection="1">
      <alignment horizontal="left" vertical="top"/>
      <protection locked="0"/>
    </xf>
    <xf numFmtId="0" fontId="2" fillId="4" borderId="31" xfId="0" applyFont="1" applyFill="1" applyBorder="1" applyAlignment="1" applyProtection="1">
      <alignment horizontal="left" vertical="top" wrapText="1"/>
      <protection locked="0"/>
    </xf>
    <xf numFmtId="0" fontId="2" fillId="4" borderId="34" xfId="0" applyFont="1" applyFill="1" applyBorder="1" applyAlignment="1" applyProtection="1">
      <alignment horizontal="left" vertical="top"/>
      <protection locked="0"/>
    </xf>
    <xf numFmtId="0" fontId="2" fillId="4" borderId="46" xfId="0" applyFont="1" applyFill="1" applyBorder="1" applyAlignment="1" applyProtection="1">
      <alignment horizontal="left" vertical="top"/>
      <protection locked="0"/>
    </xf>
    <xf numFmtId="0" fontId="2" fillId="4" borderId="68" xfId="0" applyFont="1" applyFill="1" applyBorder="1" applyAlignment="1" applyProtection="1">
      <alignment horizontal="left" vertical="top"/>
      <protection locked="0"/>
    </xf>
    <xf numFmtId="0" fontId="2" fillId="4" borderId="69" xfId="0" applyFont="1" applyFill="1" applyBorder="1" applyAlignment="1" applyProtection="1">
      <alignment horizontal="left" vertical="top"/>
      <protection locked="0"/>
    </xf>
    <xf numFmtId="0" fontId="2" fillId="4" borderId="70" xfId="0" applyFont="1" applyFill="1" applyBorder="1" applyAlignment="1" applyProtection="1">
      <alignment horizontal="left" vertical="top"/>
      <protection locked="0"/>
    </xf>
    <xf numFmtId="0" fontId="11" fillId="0" borderId="0" xfId="0" applyFont="1" applyProtection="1"/>
    <xf numFmtId="0" fontId="13" fillId="0" borderId="7" xfId="0" applyFont="1" applyBorder="1" applyAlignment="1" applyProtection="1">
      <alignment vertical="center"/>
    </xf>
    <xf numFmtId="0" fontId="14" fillId="0" borderId="8" xfId="0" applyNumberFormat="1" applyFont="1" applyBorder="1" applyAlignment="1" applyProtection="1">
      <alignment horizontal="left" vertical="center"/>
    </xf>
    <xf numFmtId="0" fontId="14" fillId="0" borderId="8" xfId="0" applyFont="1" applyBorder="1" applyAlignment="1" applyProtection="1">
      <alignment horizontal="center" vertical="center"/>
    </xf>
    <xf numFmtId="0" fontId="13" fillId="0" borderId="8" xfId="0" applyFont="1" applyBorder="1" applyAlignment="1" applyProtection="1">
      <alignment horizontal="left" vertical="center" indent="1"/>
    </xf>
    <xf numFmtId="186" fontId="14" fillId="0" borderId="8" xfId="0" applyNumberFormat="1" applyFont="1" applyBorder="1" applyAlignment="1" applyProtection="1">
      <alignment horizontal="left" vertical="center"/>
    </xf>
    <xf numFmtId="20" fontId="14" fillId="0" borderId="8" xfId="0" applyNumberFormat="1" applyFont="1" applyBorder="1" applyAlignment="1" applyProtection="1">
      <alignment horizontal="left" vertical="center"/>
    </xf>
    <xf numFmtId="0" fontId="13" fillId="0" borderId="8" xfId="0" applyFont="1" applyBorder="1" applyAlignment="1" applyProtection="1">
      <alignment vertical="center"/>
    </xf>
    <xf numFmtId="164" fontId="14" fillId="0" borderId="13" xfId="0" applyNumberFormat="1" applyFont="1" applyBorder="1" applyAlignment="1" applyProtection="1">
      <alignment horizontal="left" vertical="center"/>
    </xf>
    <xf numFmtId="0" fontId="13" fillId="0" borderId="9" xfId="0" applyFont="1" applyBorder="1" applyAlignment="1" applyProtection="1">
      <alignment vertical="center"/>
    </xf>
    <xf numFmtId="0" fontId="14" fillId="0" borderId="0" xfId="0" applyFont="1" applyBorder="1" applyAlignment="1" applyProtection="1">
      <alignment horizontal="left" vertical="center"/>
    </xf>
    <xf numFmtId="0" fontId="14" fillId="0" borderId="0" xfId="0" applyFont="1" applyBorder="1" applyAlignment="1" applyProtection="1">
      <alignment horizontal="center" vertical="center"/>
    </xf>
    <xf numFmtId="0" fontId="13" fillId="0" borderId="0" xfId="0" applyFont="1" applyBorder="1" applyAlignment="1" applyProtection="1">
      <alignment horizontal="left" vertical="center" indent="1"/>
    </xf>
    <xf numFmtId="0" fontId="13" fillId="0" borderId="0" xfId="0" applyFont="1" applyBorder="1" applyAlignment="1" applyProtection="1">
      <alignment vertical="center"/>
    </xf>
    <xf numFmtId="165" fontId="14" fillId="0" borderId="11" xfId="0" applyNumberFormat="1" applyFont="1" applyBorder="1" applyAlignment="1" applyProtection="1">
      <alignment horizontal="left" vertical="center"/>
    </xf>
    <xf numFmtId="187" fontId="14" fillId="0" borderId="11" xfId="0" applyNumberFormat="1" applyFont="1" applyBorder="1" applyAlignment="1" applyProtection="1">
      <alignment horizontal="left" vertical="center"/>
    </xf>
    <xf numFmtId="0" fontId="13" fillId="0" borderId="28" xfId="0" applyFont="1" applyBorder="1" applyAlignment="1" applyProtection="1">
      <alignment vertical="center"/>
    </xf>
    <xf numFmtId="0" fontId="14" fillId="0" borderId="12" xfId="0" applyFont="1" applyBorder="1" applyAlignment="1" applyProtection="1">
      <alignment horizontal="left" vertical="center"/>
    </xf>
    <xf numFmtId="0" fontId="14" fillId="0" borderId="12" xfId="0" applyFont="1" applyBorder="1" applyAlignment="1" applyProtection="1">
      <alignment horizontal="center" vertical="center"/>
    </xf>
    <xf numFmtId="0" fontId="13" fillId="0" borderId="12" xfId="0" applyFont="1" applyBorder="1" applyAlignment="1" applyProtection="1">
      <alignment horizontal="left" vertical="center" indent="1"/>
    </xf>
    <xf numFmtId="0" fontId="13" fillId="0" borderId="12" xfId="0" applyFont="1" applyBorder="1" applyAlignment="1" applyProtection="1">
      <alignment vertical="center"/>
    </xf>
    <xf numFmtId="185" fontId="14" fillId="0" borderId="14" xfId="0" applyNumberFormat="1" applyFont="1" applyBorder="1" applyAlignment="1" applyProtection="1">
      <alignment horizontal="left" vertical="center"/>
    </xf>
    <xf numFmtId="0" fontId="15" fillId="0" borderId="0" xfId="0" applyFont="1" applyBorder="1" applyAlignment="1" applyProtection="1">
      <alignment vertical="center"/>
    </xf>
    <xf numFmtId="0" fontId="12" fillId="0" borderId="0" xfId="0" applyFont="1" applyBorder="1" applyAlignment="1" applyProtection="1">
      <alignment horizontal="left" vertical="center"/>
    </xf>
    <xf numFmtId="0" fontId="12" fillId="0" borderId="0" xfId="0" applyFont="1" applyBorder="1" applyAlignment="1" applyProtection="1">
      <alignment horizontal="center" vertical="center"/>
    </xf>
    <xf numFmtId="0" fontId="15" fillId="0" borderId="0" xfId="0" applyFont="1" applyBorder="1" applyAlignment="1" applyProtection="1">
      <alignment horizontal="left" vertical="center" indent="1"/>
    </xf>
    <xf numFmtId="185" fontId="12" fillId="0" borderId="0" xfId="0" applyNumberFormat="1" applyFont="1" applyBorder="1" applyAlignment="1" applyProtection="1">
      <alignment horizontal="left" vertical="center"/>
    </xf>
    <xf numFmtId="0" fontId="13" fillId="0" borderId="29" xfId="0" applyFont="1" applyBorder="1" applyAlignment="1" applyProtection="1">
      <alignment horizontal="left" vertical="top"/>
    </xf>
    <xf numFmtId="49" fontId="14" fillId="0" borderId="8" xfId="0" applyNumberFormat="1" applyFont="1" applyBorder="1" applyAlignment="1" applyProtection="1">
      <alignment horizontal="left" vertical="center" wrapText="1"/>
    </xf>
    <xf numFmtId="0" fontId="14" fillId="0" borderId="8" xfId="0" applyFont="1" applyBorder="1" applyAlignment="1" applyProtection="1">
      <alignment horizontal="left" vertical="center" wrapText="1"/>
    </xf>
    <xf numFmtId="0" fontId="13" fillId="0" borderId="8" xfId="0" applyFont="1" applyBorder="1" applyAlignment="1" applyProtection="1">
      <alignment horizontal="right" vertical="center"/>
    </xf>
    <xf numFmtId="0" fontId="14" fillId="0" borderId="8" xfId="0" applyFont="1" applyBorder="1" applyAlignment="1" applyProtection="1">
      <alignment vertical="center"/>
    </xf>
    <xf numFmtId="0" fontId="13" fillId="0" borderId="8" xfId="0" applyFont="1" applyFill="1" applyBorder="1" applyAlignment="1" applyProtection="1">
      <alignment horizontal="right" vertical="center"/>
    </xf>
    <xf numFmtId="184" fontId="14" fillId="0" borderId="30" xfId="0" applyNumberFormat="1" applyFont="1" applyBorder="1" applyAlignment="1" applyProtection="1">
      <alignment horizontal="left" vertical="center"/>
    </xf>
    <xf numFmtId="0" fontId="13" fillId="0" borderId="15" xfId="0" applyFont="1" applyBorder="1" applyAlignment="1" applyProtection="1">
      <alignment horizontal="left" vertical="top"/>
    </xf>
    <xf numFmtId="49" fontId="14" fillId="0" borderId="0" xfId="0" applyNumberFormat="1" applyFont="1" applyBorder="1" applyAlignment="1" applyProtection="1">
      <alignment vertical="top" wrapText="1"/>
    </xf>
    <xf numFmtId="0" fontId="14" fillId="0" borderId="0" xfId="0" applyFont="1" applyBorder="1" applyAlignment="1" applyProtection="1">
      <alignment vertical="top" wrapText="1"/>
    </xf>
    <xf numFmtId="0" fontId="14" fillId="0" borderId="0" xfId="0" applyFont="1" applyBorder="1" applyAlignment="1" applyProtection="1">
      <alignment vertical="center"/>
    </xf>
    <xf numFmtId="0" fontId="14" fillId="0" borderId="11" xfId="0" applyFont="1" applyBorder="1" applyAlignment="1" applyProtection="1">
      <alignment vertical="center"/>
    </xf>
    <xf numFmtId="0" fontId="16" fillId="0" borderId="15" xfId="0" applyFont="1" applyBorder="1" applyAlignment="1" applyProtection="1">
      <alignment horizontal="left" vertical="center"/>
    </xf>
    <xf numFmtId="0" fontId="12" fillId="0" borderId="11" xfId="0" applyFont="1" applyBorder="1" applyAlignment="1" applyProtection="1">
      <alignment horizontal="left" vertical="center"/>
    </xf>
    <xf numFmtId="0" fontId="13" fillId="0" borderId="15" xfId="0" applyNumberFormat="1" applyFont="1" applyBorder="1" applyAlignment="1" applyProtection="1">
      <alignment horizontal="left" vertical="top" wrapText="1"/>
    </xf>
    <xf numFmtId="0" fontId="13" fillId="0" borderId="0" xfId="0" applyNumberFormat="1" applyFont="1" applyBorder="1" applyAlignment="1" applyProtection="1">
      <alignment horizontal="left" vertical="top" wrapText="1"/>
    </xf>
    <xf numFmtId="0" fontId="18" fillId="0" borderId="0" xfId="0" applyFont="1" applyBorder="1" applyAlignment="1" applyProtection="1">
      <alignment horizontal="left" vertical="top" wrapText="1" indent="1"/>
    </xf>
    <xf numFmtId="0" fontId="13" fillId="0" borderId="0" xfId="0" applyFont="1" applyBorder="1" applyAlignment="1" applyProtection="1">
      <alignment horizontal="left" vertical="top" indent="1"/>
    </xf>
    <xf numFmtId="0" fontId="18" fillId="0" borderId="11" xfId="0" applyFont="1" applyBorder="1" applyAlignment="1" applyProtection="1">
      <alignment horizontal="left" vertical="top" wrapText="1" indent="1"/>
    </xf>
    <xf numFmtId="0" fontId="14" fillId="0" borderId="9" xfId="0" applyFont="1" applyBorder="1" applyAlignment="1" applyProtection="1">
      <alignment horizontal="left" vertical="top" wrapText="1"/>
    </xf>
    <xf numFmtId="0" fontId="14" fillId="0" borderId="0" xfId="0" applyFont="1" applyBorder="1" applyAlignment="1" applyProtection="1">
      <alignment horizontal="left" vertical="top" wrapText="1"/>
    </xf>
    <xf numFmtId="0" fontId="14" fillId="0" borderId="0" xfId="0" applyFont="1" applyBorder="1" applyAlignment="1" applyProtection="1">
      <alignment horizontal="left" vertical="top" wrapText="1"/>
    </xf>
    <xf numFmtId="0" fontId="14" fillId="0" borderId="0" xfId="0" applyFont="1" applyBorder="1" applyAlignment="1" applyProtection="1">
      <alignment horizontal="left" vertical="top" wrapText="1" indent="1"/>
    </xf>
    <xf numFmtId="0" fontId="14" fillId="0" borderId="11" xfId="0" applyFont="1" applyBorder="1" applyAlignment="1" applyProtection="1">
      <alignment horizontal="left" vertical="top" wrapText="1" indent="1"/>
    </xf>
    <xf numFmtId="0" fontId="18" fillId="0" borderId="16" xfId="0" applyFont="1" applyBorder="1" applyAlignment="1" applyProtection="1">
      <alignment horizontal="left" vertical="top" wrapText="1" indent="1"/>
    </xf>
    <xf numFmtId="0" fontId="18" fillId="0" borderId="12" xfId="0" applyFont="1" applyBorder="1" applyAlignment="1" applyProtection="1">
      <alignment horizontal="left" vertical="top" wrapText="1" indent="1"/>
    </xf>
    <xf numFmtId="0" fontId="18" fillId="0" borderId="17" xfId="0" applyFont="1" applyBorder="1" applyAlignment="1" applyProtection="1">
      <alignment horizontal="left" vertical="top" wrapText="1" indent="1"/>
    </xf>
    <xf numFmtId="0" fontId="17" fillId="0" borderId="0" xfId="0" applyFont="1" applyBorder="1" applyAlignment="1" applyProtection="1">
      <alignment vertical="center"/>
    </xf>
    <xf numFmtId="0" fontId="12" fillId="0" borderId="0" xfId="0" applyFont="1" applyBorder="1" applyAlignment="1" applyProtection="1">
      <alignment vertical="center"/>
    </xf>
    <xf numFmtId="0" fontId="19" fillId="0" borderId="0" xfId="0" applyFont="1" applyAlignment="1" applyProtection="1">
      <alignment vertical="center"/>
    </xf>
    <xf numFmtId="0" fontId="17" fillId="0" borderId="0" xfId="0" applyFont="1" applyAlignment="1" applyProtection="1">
      <alignment vertical="center"/>
    </xf>
    <xf numFmtId="0" fontId="20" fillId="0" borderId="0" xfId="0" applyFont="1" applyAlignment="1" applyProtection="1">
      <alignment horizontal="left" vertical="top" wrapText="1"/>
    </xf>
    <xf numFmtId="0" fontId="20" fillId="0" borderId="0" xfId="0" applyFont="1" applyAlignment="1" applyProtection="1">
      <alignment vertical="center"/>
    </xf>
    <xf numFmtId="0" fontId="16" fillId="0" borderId="39" xfId="0" applyFont="1" applyBorder="1" applyAlignment="1" applyProtection="1">
      <alignment horizontal="center" vertical="center"/>
    </xf>
    <xf numFmtId="0" fontId="16" fillId="0" borderId="40" xfId="0" applyFont="1" applyBorder="1" applyAlignment="1" applyProtection="1">
      <alignment horizontal="center" vertical="center"/>
    </xf>
    <xf numFmtId="0" fontId="16" fillId="0" borderId="41" xfId="0" applyFont="1" applyBorder="1" applyAlignment="1" applyProtection="1">
      <alignment horizontal="center" vertical="center"/>
    </xf>
    <xf numFmtId="0" fontId="21" fillId="0" borderId="39" xfId="0" applyFont="1" applyBorder="1" applyAlignment="1" applyProtection="1">
      <alignment horizontal="center" vertical="center"/>
    </xf>
    <xf numFmtId="0" fontId="20" fillId="0" borderId="40" xfId="0" applyFont="1" applyBorder="1" applyAlignment="1" applyProtection="1">
      <alignment horizontal="center" vertical="center"/>
    </xf>
    <xf numFmtId="0" fontId="20" fillId="0" borderId="41" xfId="0" applyFont="1" applyBorder="1" applyAlignment="1" applyProtection="1">
      <alignment horizontal="center" vertical="center"/>
    </xf>
    <xf numFmtId="0" fontId="21" fillId="0" borderId="40" xfId="0" applyFont="1" applyBorder="1" applyAlignment="1" applyProtection="1">
      <alignment horizontal="center" vertical="center"/>
    </xf>
    <xf numFmtId="0" fontId="21" fillId="0" borderId="41" xfId="0" applyFont="1" applyBorder="1" applyAlignment="1" applyProtection="1">
      <alignment horizontal="center" vertical="center"/>
    </xf>
    <xf numFmtId="0" fontId="22" fillId="0" borderId="9" xfId="0" applyFont="1" applyBorder="1" applyAlignment="1" applyProtection="1">
      <alignment horizontal="left" vertical="center" indent="1"/>
    </xf>
    <xf numFmtId="0" fontId="22" fillId="0" borderId="0" xfId="0" applyFont="1" applyBorder="1" applyAlignment="1" applyProtection="1">
      <alignment horizontal="left" vertical="center" indent="1"/>
    </xf>
    <xf numFmtId="166" fontId="22" fillId="0" borderId="35" xfId="0" applyNumberFormat="1" applyFont="1" applyBorder="1" applyAlignment="1" applyProtection="1">
      <alignment horizontal="left" vertical="center"/>
    </xf>
    <xf numFmtId="167" fontId="22" fillId="0" borderId="0" xfId="0" applyNumberFormat="1" applyFont="1" applyBorder="1" applyAlignment="1" applyProtection="1">
      <alignment horizontal="left" vertical="center"/>
    </xf>
    <xf numFmtId="167" fontId="22" fillId="0" borderId="35" xfId="0" applyNumberFormat="1" applyFont="1" applyBorder="1" applyAlignment="1" applyProtection="1">
      <alignment horizontal="left" vertical="center"/>
    </xf>
    <xf numFmtId="0" fontId="22" fillId="0" borderId="0" xfId="0" applyFont="1" applyAlignment="1" applyProtection="1">
      <alignment horizontal="left" vertical="center" indent="1"/>
    </xf>
    <xf numFmtId="166" fontId="20" fillId="0" borderId="8" xfId="0" applyNumberFormat="1" applyFont="1" applyBorder="1" applyAlignment="1" applyProtection="1">
      <alignment horizontal="left" vertical="center"/>
    </xf>
    <xf numFmtId="0" fontId="22" fillId="0" borderId="9" xfId="0" applyFont="1" applyBorder="1" applyAlignment="1" applyProtection="1">
      <alignment horizontal="left" vertical="center" indent="1"/>
    </xf>
    <xf numFmtId="175" fontId="22" fillId="0" borderId="0" xfId="0" applyNumberFormat="1" applyFont="1" applyBorder="1" applyAlignment="1" applyProtection="1">
      <alignment horizontal="left" vertical="center"/>
    </xf>
    <xf numFmtId="175" fontId="22" fillId="0" borderId="35" xfId="0" applyNumberFormat="1" applyFont="1" applyBorder="1" applyAlignment="1" applyProtection="1">
      <alignment horizontal="left" vertical="center"/>
    </xf>
    <xf numFmtId="166" fontId="22" fillId="0" borderId="0" xfId="0" applyNumberFormat="1" applyFont="1" applyBorder="1" applyAlignment="1" applyProtection="1">
      <alignment horizontal="left" vertical="center"/>
    </xf>
    <xf numFmtId="166" fontId="22" fillId="0" borderId="35" xfId="0" applyNumberFormat="1" applyFont="1" applyBorder="1" applyAlignment="1" applyProtection="1">
      <alignment horizontal="left" vertical="center"/>
    </xf>
    <xf numFmtId="171" fontId="22" fillId="0" borderId="0" xfId="0" applyNumberFormat="1" applyFont="1" applyBorder="1" applyAlignment="1" applyProtection="1">
      <alignment horizontal="left" vertical="center"/>
    </xf>
    <xf numFmtId="171" fontId="22" fillId="0" borderId="35" xfId="0" applyNumberFormat="1" applyFont="1" applyBorder="1" applyAlignment="1" applyProtection="1">
      <alignment horizontal="left" vertical="center"/>
    </xf>
    <xf numFmtId="172" fontId="22" fillId="0" borderId="0" xfId="0" applyNumberFormat="1" applyFont="1" applyBorder="1" applyAlignment="1" applyProtection="1">
      <alignment horizontal="left" vertical="center"/>
    </xf>
    <xf numFmtId="172" fontId="22" fillId="0" borderId="35" xfId="0" applyNumberFormat="1" applyFont="1" applyBorder="1" applyAlignment="1" applyProtection="1">
      <alignment horizontal="left" vertical="center"/>
    </xf>
    <xf numFmtId="168" fontId="22" fillId="0" borderId="35" xfId="0" applyNumberFormat="1" applyFont="1" applyBorder="1" applyAlignment="1" applyProtection="1">
      <alignment horizontal="left" vertical="center"/>
    </xf>
    <xf numFmtId="178" fontId="22" fillId="0" borderId="0" xfId="0" applyNumberFormat="1" applyFont="1" applyBorder="1" applyAlignment="1" applyProtection="1">
      <alignment horizontal="left" vertical="center"/>
    </xf>
    <xf numFmtId="178" fontId="22" fillId="0" borderId="35" xfId="0" applyNumberFormat="1" applyFont="1" applyBorder="1" applyAlignment="1" applyProtection="1">
      <alignment horizontal="left" vertical="center"/>
    </xf>
    <xf numFmtId="169" fontId="22" fillId="0" borderId="35" xfId="0" applyNumberFormat="1" applyFont="1" applyBorder="1" applyAlignment="1" applyProtection="1">
      <alignment horizontal="left" vertical="center"/>
    </xf>
    <xf numFmtId="179" fontId="22" fillId="0" borderId="0" xfId="0" applyNumberFormat="1" applyFont="1" applyBorder="1" applyAlignment="1" applyProtection="1">
      <alignment horizontal="left" vertical="center"/>
    </xf>
    <xf numFmtId="179" fontId="22" fillId="0" borderId="35" xfId="0" applyNumberFormat="1" applyFont="1" applyBorder="1" applyAlignment="1" applyProtection="1">
      <alignment horizontal="left" vertical="center"/>
    </xf>
    <xf numFmtId="171" fontId="22" fillId="0" borderId="35" xfId="0" applyNumberFormat="1" applyFont="1" applyBorder="1" applyAlignment="1" applyProtection="1">
      <alignment horizontal="left" vertical="center"/>
    </xf>
    <xf numFmtId="173" fontId="22" fillId="0" borderId="0" xfId="0" applyNumberFormat="1" applyFont="1" applyBorder="1" applyAlignment="1" applyProtection="1">
      <alignment horizontal="left" vertical="center"/>
    </xf>
    <xf numFmtId="173" fontId="22" fillId="0" borderId="35" xfId="0" applyNumberFormat="1" applyFont="1" applyBorder="1" applyAlignment="1" applyProtection="1">
      <alignment horizontal="left" vertical="center"/>
    </xf>
    <xf numFmtId="1" fontId="22" fillId="0" borderId="0" xfId="0" applyNumberFormat="1" applyFont="1" applyBorder="1" applyAlignment="1" applyProtection="1">
      <alignment horizontal="left" vertical="center"/>
    </xf>
    <xf numFmtId="1" fontId="22" fillId="0" borderId="35" xfId="0" applyNumberFormat="1" applyFont="1" applyBorder="1" applyAlignment="1" applyProtection="1">
      <alignment horizontal="left" vertical="center"/>
    </xf>
    <xf numFmtId="172" fontId="22" fillId="0" borderId="35" xfId="0" applyNumberFormat="1" applyFont="1" applyBorder="1" applyAlignment="1" applyProtection="1">
      <alignment horizontal="left" vertical="center"/>
    </xf>
    <xf numFmtId="0" fontId="20" fillId="0" borderId="9" xfId="0" applyFont="1" applyBorder="1" applyAlignment="1" applyProtection="1">
      <alignment vertical="center"/>
    </xf>
    <xf numFmtId="0" fontId="20" fillId="0" borderId="0" xfId="0" applyFont="1" applyAlignment="1" applyProtection="1">
      <alignment vertical="center"/>
    </xf>
    <xf numFmtId="0" fontId="22" fillId="0" borderId="0" xfId="0" applyFont="1" applyBorder="1" applyAlignment="1" applyProtection="1">
      <alignment horizontal="left" vertical="center"/>
    </xf>
    <xf numFmtId="0" fontId="22" fillId="0" borderId="35" xfId="0" applyFont="1" applyBorder="1" applyAlignment="1" applyProtection="1">
      <alignment horizontal="left" vertical="center"/>
    </xf>
    <xf numFmtId="166" fontId="20" fillId="0" borderId="0" xfId="0" applyNumberFormat="1" applyFont="1" applyAlignment="1" applyProtection="1">
      <alignment horizontal="left" vertical="center"/>
    </xf>
    <xf numFmtId="185" fontId="22" fillId="0" borderId="0" xfId="0" applyNumberFormat="1" applyFont="1" applyBorder="1" applyAlignment="1" applyProtection="1">
      <alignment horizontal="left" vertical="center"/>
    </xf>
    <xf numFmtId="185" fontId="22" fillId="0" borderId="35" xfId="0" applyNumberFormat="1" applyFont="1" applyBorder="1" applyAlignment="1" applyProtection="1">
      <alignment horizontal="left" vertical="center"/>
    </xf>
    <xf numFmtId="0" fontId="22" fillId="0" borderId="28" xfId="0" applyFont="1" applyBorder="1" applyAlignment="1" applyProtection="1">
      <alignment horizontal="left" vertical="center" indent="1"/>
    </xf>
    <xf numFmtId="185" fontId="22" fillId="0" borderId="37" xfId="0" applyNumberFormat="1" applyFont="1" applyBorder="1" applyAlignment="1" applyProtection="1">
      <alignment horizontal="left" vertical="center"/>
    </xf>
    <xf numFmtId="185" fontId="22" fillId="0" borderId="38" xfId="0" applyNumberFormat="1" applyFont="1" applyBorder="1" applyAlignment="1" applyProtection="1">
      <alignment horizontal="left" vertical="center"/>
    </xf>
    <xf numFmtId="0" fontId="21" fillId="0" borderId="36" xfId="0" applyFont="1" applyBorder="1" applyAlignment="1" applyProtection="1">
      <alignment horizontal="center" vertical="center"/>
    </xf>
    <xf numFmtId="0" fontId="22" fillId="0" borderId="40" xfId="0" applyFont="1" applyBorder="1" applyAlignment="1" applyProtection="1">
      <alignment horizontal="center" vertical="center"/>
    </xf>
    <xf numFmtId="0" fontId="22" fillId="0" borderId="41" xfId="0" applyFont="1" applyBorder="1" applyAlignment="1" applyProtection="1">
      <alignment horizontal="center" vertical="center"/>
    </xf>
    <xf numFmtId="175" fontId="22" fillId="0" borderId="35" xfId="0" applyNumberFormat="1" applyFont="1" applyBorder="1" applyAlignment="1" applyProtection="1">
      <alignment horizontal="left" vertical="center"/>
    </xf>
    <xf numFmtId="174" fontId="22" fillId="0" borderId="35" xfId="0" applyNumberFormat="1" applyFont="1" applyBorder="1" applyAlignment="1" applyProtection="1">
      <alignment horizontal="left" vertical="center"/>
    </xf>
    <xf numFmtId="176" fontId="22" fillId="0" borderId="35" xfId="0" applyNumberFormat="1" applyFont="1" applyBorder="1" applyAlignment="1" applyProtection="1">
      <alignment horizontal="left" vertical="center"/>
    </xf>
    <xf numFmtId="181" fontId="22" fillId="0" borderId="0" xfId="0" applyNumberFormat="1" applyFont="1" applyBorder="1" applyAlignment="1" applyProtection="1">
      <alignment horizontal="left" vertical="center"/>
    </xf>
    <xf numFmtId="181" fontId="22" fillId="0" borderId="35" xfId="0" applyNumberFormat="1" applyFont="1" applyBorder="1" applyAlignment="1" applyProtection="1">
      <alignment horizontal="left" vertical="center"/>
    </xf>
    <xf numFmtId="167" fontId="20" fillId="0" borderId="0" xfId="0" applyNumberFormat="1" applyFont="1" applyAlignment="1" applyProtection="1">
      <alignment horizontal="left" vertical="center"/>
    </xf>
    <xf numFmtId="176" fontId="22" fillId="0" borderId="0" xfId="0" applyNumberFormat="1" applyFont="1" applyBorder="1" applyAlignment="1" applyProtection="1">
      <alignment horizontal="left" vertical="center"/>
    </xf>
    <xf numFmtId="176" fontId="22" fillId="0" borderId="35" xfId="0" applyNumberFormat="1" applyFont="1" applyBorder="1" applyAlignment="1" applyProtection="1">
      <alignment horizontal="left" vertical="center"/>
    </xf>
    <xf numFmtId="174" fontId="22" fillId="0" borderId="0" xfId="0" applyNumberFormat="1" applyFont="1" applyBorder="1" applyAlignment="1" applyProtection="1">
      <alignment horizontal="left" vertical="center"/>
    </xf>
    <xf numFmtId="174" fontId="22" fillId="0" borderId="35" xfId="0" applyNumberFormat="1" applyFont="1" applyBorder="1" applyAlignment="1" applyProtection="1">
      <alignment horizontal="left" vertical="center"/>
    </xf>
    <xf numFmtId="177" fontId="22" fillId="0" borderId="0" xfId="0" applyNumberFormat="1" applyFont="1" applyBorder="1" applyAlignment="1" applyProtection="1">
      <alignment horizontal="left" vertical="center"/>
    </xf>
    <xf numFmtId="177" fontId="22" fillId="0" borderId="35" xfId="0" applyNumberFormat="1" applyFont="1" applyBorder="1" applyAlignment="1" applyProtection="1">
      <alignment horizontal="left" vertical="center"/>
    </xf>
    <xf numFmtId="177" fontId="22" fillId="0" borderId="0" xfId="0" applyNumberFormat="1" applyFont="1" applyBorder="1" applyAlignment="1" applyProtection="1">
      <alignment horizontal="left" vertical="center"/>
    </xf>
    <xf numFmtId="167" fontId="22" fillId="0" borderId="0" xfId="0" applyNumberFormat="1" applyFont="1" applyAlignment="1" applyProtection="1">
      <alignment horizontal="left" vertical="center"/>
    </xf>
    <xf numFmtId="170" fontId="22" fillId="0" borderId="37" xfId="0" applyNumberFormat="1" applyFont="1" applyBorder="1" applyAlignment="1" applyProtection="1">
      <alignment horizontal="left" vertical="center"/>
    </xf>
    <xf numFmtId="170" fontId="22" fillId="0" borderId="38" xfId="0" applyNumberFormat="1" applyFont="1" applyBorder="1" applyAlignment="1" applyProtection="1">
      <alignment horizontal="left" vertical="center"/>
    </xf>
    <xf numFmtId="177" fontId="22" fillId="0" borderId="35" xfId="0" applyNumberFormat="1" applyFont="1" applyBorder="1" applyAlignment="1" applyProtection="1">
      <alignment horizontal="left" vertical="center"/>
    </xf>
    <xf numFmtId="170" fontId="22" fillId="0" borderId="0" xfId="0" applyNumberFormat="1" applyFont="1" applyBorder="1" applyAlignment="1" applyProtection="1">
      <alignment horizontal="left" vertical="center"/>
    </xf>
    <xf numFmtId="170" fontId="22" fillId="0" borderId="35" xfId="0" applyNumberFormat="1" applyFont="1" applyBorder="1" applyAlignment="1" applyProtection="1">
      <alignment horizontal="left" vertical="center"/>
    </xf>
    <xf numFmtId="170" fontId="22" fillId="0" borderId="35" xfId="0" applyNumberFormat="1" applyFont="1" applyBorder="1" applyAlignment="1" applyProtection="1">
      <alignment horizontal="left" vertical="center"/>
    </xf>
    <xf numFmtId="189" fontId="22" fillId="0" borderId="35" xfId="0" applyNumberFormat="1" applyFont="1" applyBorder="1" applyAlignment="1" applyProtection="1">
      <alignment horizontal="left" vertical="center"/>
    </xf>
    <xf numFmtId="167" fontId="22" fillId="0" borderId="35" xfId="0" applyNumberFormat="1" applyFont="1" applyBorder="1" applyAlignment="1" applyProtection="1">
      <alignment horizontal="left" vertical="center"/>
    </xf>
    <xf numFmtId="0" fontId="22" fillId="0" borderId="36" xfId="0" applyFont="1" applyBorder="1" applyAlignment="1" applyProtection="1">
      <alignment horizontal="left" vertical="center" indent="1"/>
    </xf>
    <xf numFmtId="0" fontId="22" fillId="0" borderId="37" xfId="0" applyFont="1" applyBorder="1" applyAlignment="1" applyProtection="1">
      <alignment horizontal="left" vertical="center" indent="1"/>
    </xf>
    <xf numFmtId="176" fontId="22" fillId="0" borderId="38" xfId="0" applyNumberFormat="1" applyFont="1" applyBorder="1" applyAlignment="1" applyProtection="1">
      <alignment horizontal="left" vertical="center"/>
    </xf>
    <xf numFmtId="0" fontId="22" fillId="0" borderId="37" xfId="0" applyFont="1" applyBorder="1" applyAlignment="1" applyProtection="1">
      <alignment horizontal="left" vertical="center"/>
    </xf>
    <xf numFmtId="0" fontId="22" fillId="0" borderId="38" xfId="0" applyFont="1" applyBorder="1" applyAlignment="1" applyProtection="1">
      <alignment horizontal="left" vertical="center"/>
    </xf>
    <xf numFmtId="0" fontId="22" fillId="0" borderId="36" xfId="0" applyFont="1" applyBorder="1" applyAlignment="1" applyProtection="1">
      <alignment horizontal="left" vertical="center" indent="1"/>
    </xf>
    <xf numFmtId="0" fontId="22" fillId="0" borderId="15" xfId="0" applyFont="1" applyBorder="1" applyAlignment="1" applyProtection="1">
      <alignment horizontal="left" vertical="center" indent="1"/>
    </xf>
    <xf numFmtId="170" fontId="22" fillId="0" borderId="11" xfId="0" applyNumberFormat="1" applyFont="1" applyBorder="1" applyAlignment="1" applyProtection="1">
      <alignment horizontal="left" vertical="center"/>
    </xf>
    <xf numFmtId="0" fontId="22" fillId="0" borderId="28" xfId="0" applyFont="1" applyBorder="1" applyAlignment="1" applyProtection="1">
      <alignment horizontal="left" vertical="center" indent="1"/>
    </xf>
    <xf numFmtId="0" fontId="22" fillId="0" borderId="12" xfId="0" applyFont="1" applyBorder="1" applyAlignment="1" applyProtection="1">
      <alignment horizontal="left" vertical="center" indent="1"/>
    </xf>
    <xf numFmtId="166" fontId="22" fillId="0" borderId="14" xfId="0" applyNumberFormat="1" applyFont="1" applyBorder="1" applyAlignment="1" applyProtection="1">
      <alignment horizontal="left" vertical="center"/>
    </xf>
    <xf numFmtId="0" fontId="22" fillId="0" borderId="12" xfId="0" applyFont="1" applyBorder="1" applyAlignment="1" applyProtection="1">
      <alignment horizontal="left" vertical="center"/>
    </xf>
    <xf numFmtId="0" fontId="22" fillId="0" borderId="14" xfId="0" applyFont="1" applyBorder="1" applyAlignment="1" applyProtection="1">
      <alignment horizontal="left" vertical="center"/>
    </xf>
    <xf numFmtId="0" fontId="17" fillId="0" borderId="39" xfId="0" applyFont="1" applyBorder="1" applyAlignment="1" applyProtection="1">
      <alignment vertical="center"/>
    </xf>
    <xf numFmtId="0" fontId="20" fillId="0" borderId="40" xfId="0" applyFont="1" applyBorder="1" applyAlignment="1" applyProtection="1">
      <alignment vertical="center"/>
    </xf>
    <xf numFmtId="0" fontId="17" fillId="0" borderId="40" xfId="0" applyFont="1" applyBorder="1" applyAlignment="1" applyProtection="1">
      <alignment horizontal="left" vertical="center"/>
    </xf>
    <xf numFmtId="0" fontId="20" fillId="0" borderId="41" xfId="0" applyFont="1" applyBorder="1" applyAlignment="1" applyProtection="1">
      <alignment vertical="center"/>
    </xf>
    <xf numFmtId="0" fontId="12" fillId="0" borderId="0" xfId="0" applyFont="1" applyAlignment="1" applyProtection="1">
      <alignment vertical="center"/>
    </xf>
    <xf numFmtId="49" fontId="12" fillId="0" borderId="0" xfId="0" applyNumberFormat="1" applyFont="1" applyAlignment="1" applyProtection="1">
      <alignment horizontal="left" vertical="center"/>
    </xf>
    <xf numFmtId="0" fontId="12" fillId="0" borderId="0" xfId="0" applyFont="1" applyAlignment="1" applyProtection="1">
      <alignment horizontal="left" vertical="center"/>
    </xf>
    <xf numFmtId="0" fontId="20" fillId="0" borderId="0" xfId="0" applyFont="1" applyAlignment="1" applyProtection="1">
      <alignment vertical="top"/>
    </xf>
    <xf numFmtId="49" fontId="12" fillId="0" borderId="0" xfId="0" applyNumberFormat="1" applyFont="1" applyAlignment="1" applyProtection="1">
      <alignment vertical="center"/>
    </xf>
    <xf numFmtId="49" fontId="14" fillId="0" borderId="0" xfId="0" applyNumberFormat="1" applyFont="1" applyAlignment="1" applyProtection="1">
      <alignment horizontal="left" vertical="top" wrapText="1"/>
    </xf>
    <xf numFmtId="0" fontId="12" fillId="0" borderId="0" xfId="0" applyFont="1" applyAlignment="1" applyProtection="1">
      <alignment horizontal="left" vertical="center"/>
    </xf>
    <xf numFmtId="0" fontId="17" fillId="0" borderId="0" xfId="0" applyFont="1" applyAlignment="1" applyProtection="1">
      <alignment horizontal="left" vertical="top" wrapText="1"/>
    </xf>
    <xf numFmtId="0" fontId="20" fillId="0" borderId="0" xfId="0" applyFont="1" applyAlignment="1" applyProtection="1">
      <alignment horizontal="left" vertical="top" wrapText="1"/>
    </xf>
    <xf numFmtId="0" fontId="20" fillId="0" borderId="0" xfId="0" applyFont="1" applyAlignment="1" applyProtection="1">
      <alignment vertical="center" wrapText="1"/>
    </xf>
    <xf numFmtId="0" fontId="35" fillId="3" borderId="0"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37" fillId="3" borderId="0" xfId="0" applyFont="1" applyFill="1" applyAlignment="1">
      <alignment horizontal="left" vertical="center" indent="1"/>
    </xf>
    <xf numFmtId="0" fontId="2" fillId="2" borderId="0" xfId="0" applyFont="1" applyFill="1" applyAlignment="1">
      <alignment horizontal="left" vertical="center"/>
    </xf>
    <xf numFmtId="174" fontId="2" fillId="3" borderId="0" xfId="0" applyNumberFormat="1" applyFont="1" applyFill="1" applyBorder="1" applyAlignment="1" applyProtection="1">
      <alignment horizontal="center" vertical="center"/>
      <protection locked="0"/>
    </xf>
    <xf numFmtId="174" fontId="2" fillId="3" borderId="0" xfId="0" applyNumberFormat="1" applyFont="1" applyFill="1" applyBorder="1" applyAlignment="1">
      <alignment horizontal="center" vertical="center"/>
    </xf>
    <xf numFmtId="0" fontId="0" fillId="3" borderId="0" xfId="0" applyFill="1" applyBorder="1"/>
    <xf numFmtId="0" fontId="0" fillId="3" borderId="0" xfId="0" applyFill="1" applyBorder="1" applyAlignment="1"/>
    <xf numFmtId="0" fontId="36" fillId="3" borderId="0" xfId="0" applyFont="1" applyFill="1" applyBorder="1" applyAlignment="1">
      <alignment horizontal="center" vertical="center" wrapText="1"/>
    </xf>
    <xf numFmtId="0" fontId="2" fillId="4" borderId="71" xfId="0" applyFont="1" applyFill="1" applyBorder="1" applyAlignment="1" applyProtection="1">
      <alignment horizontal="center" vertical="center" wrapText="1"/>
      <protection locked="0"/>
    </xf>
    <xf numFmtId="186" fontId="2" fillId="4" borderId="72" xfId="0" applyNumberFormat="1" applyFont="1" applyFill="1" applyBorder="1" applyAlignment="1" applyProtection="1">
      <alignment horizontal="center" vertical="center" wrapText="1"/>
      <protection locked="0"/>
    </xf>
    <xf numFmtId="20" fontId="2" fillId="4" borderId="72" xfId="0" applyNumberFormat="1" applyFont="1" applyFill="1" applyBorder="1" applyAlignment="1" applyProtection="1">
      <alignment horizontal="center" vertical="center" wrapText="1"/>
      <protection locked="0"/>
    </xf>
    <xf numFmtId="49" fontId="2" fillId="4" borderId="72" xfId="0" applyNumberFormat="1" applyFont="1" applyFill="1" applyBorder="1" applyAlignment="1" applyProtection="1">
      <alignment horizontal="center" vertical="center" wrapText="1"/>
      <protection locked="0"/>
    </xf>
    <xf numFmtId="0" fontId="2" fillId="4" borderId="72" xfId="0" applyFont="1" applyFill="1" applyBorder="1" applyAlignment="1" applyProtection="1">
      <alignment horizontal="center" vertical="center" wrapText="1"/>
      <protection locked="0"/>
    </xf>
    <xf numFmtId="14" fontId="2" fillId="4" borderId="72" xfId="0" applyNumberFormat="1" applyFont="1" applyFill="1" applyBorder="1" applyAlignment="1" applyProtection="1">
      <alignment horizontal="center" vertical="center" wrapText="1"/>
      <protection locked="0"/>
    </xf>
    <xf numFmtId="1" fontId="2" fillId="4" borderId="72" xfId="0" applyNumberFormat="1" applyFont="1" applyFill="1" applyBorder="1" applyAlignment="1" applyProtection="1">
      <alignment horizontal="center" vertical="center" wrapText="1"/>
      <protection locked="0"/>
    </xf>
    <xf numFmtId="0" fontId="2" fillId="4" borderId="7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left" vertical="top" wrapText="1" indent="1"/>
      <protection locked="0"/>
    </xf>
    <xf numFmtId="0" fontId="2" fillId="0" borderId="46" xfId="0" applyNumberFormat="1" applyFont="1" applyFill="1" applyBorder="1" applyAlignment="1" applyProtection="1">
      <alignment horizontal="left" vertical="top" wrapText="1" indent="1"/>
      <protection locked="0"/>
    </xf>
    <xf numFmtId="0" fontId="2" fillId="0" borderId="33" xfId="0" applyNumberFormat="1" applyFont="1" applyFill="1" applyBorder="1" applyAlignment="1" applyProtection="1">
      <alignment horizontal="left" vertical="top" wrapText="1" indent="1"/>
      <protection locked="0"/>
    </xf>
    <xf numFmtId="0" fontId="2" fillId="0" borderId="44" xfId="0" applyNumberFormat="1" applyFont="1" applyFill="1" applyBorder="1" applyAlignment="1" applyProtection="1">
      <alignment horizontal="left" vertical="top" wrapText="1" indent="1"/>
      <protection locked="0"/>
    </xf>
  </cellXfs>
  <cellStyles count="1">
    <cellStyle name="Normal" xfId="0" builtinId="0"/>
  </cellStyles>
  <dxfs count="0"/>
  <tableStyles count="3" defaultTableStyle="TableStyleMedium2" defaultPivotStyle="PivotStyleLight16">
    <tableStyle name="Table Style 1" pivot="0" count="0" xr9:uid="{E1765320-322E-44DA-BDAE-D2D710C9049D}"/>
    <tableStyle name="Table Style 2" pivot="0" count="0" xr9:uid="{8837A183-0701-4823-A204-7855DC83E571}"/>
    <tableStyle name="Table Style 3" pivot="0" count="0" xr9:uid="{E9D6F196-DE5E-4E6E-8A32-3F9AA53E3C4B}"/>
  </tableStyles>
  <colors>
    <mruColors>
      <color rgb="FFFFD1C6"/>
      <color rgb="FFF89BAE"/>
      <color rgb="FFF896A7"/>
      <color rgb="FF825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tiff"/><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tiff"/><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tif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8</xdr:row>
      <xdr:rowOff>0</xdr:rowOff>
    </xdr:from>
    <xdr:to>
      <xdr:col>3</xdr:col>
      <xdr:colOff>622300</xdr:colOff>
      <xdr:row>14</xdr:row>
      <xdr:rowOff>25400</xdr:rowOff>
    </xdr:to>
    <xdr:sp macro="" textlink="">
      <xdr:nvSpPr>
        <xdr:cNvPr id="2" name="TextBox 1">
          <a:extLst>
            <a:ext uri="{FF2B5EF4-FFF2-40B4-BE49-F238E27FC236}">
              <a16:creationId xmlns:a16="http://schemas.microsoft.com/office/drawing/2014/main" id="{5B97C975-1D3F-964A-9DBB-8B6B8EB498AE}"/>
            </a:ext>
          </a:extLst>
        </xdr:cNvPr>
        <xdr:cNvSpPr txBox="1">
          <a:spLocks noChangeAspect="1"/>
        </xdr:cNvSpPr>
      </xdr:nvSpPr>
      <xdr:spPr>
        <a:xfrm>
          <a:off x="1181100" y="2552700"/>
          <a:ext cx="5118100" cy="1701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400" b="0">
            <a:latin typeface="Helvetica" pitchFamily="2" charset="0"/>
          </a:endParaRPr>
        </a:p>
        <a:p>
          <a:r>
            <a:rPr lang="en-GB" sz="1400" b="0">
              <a:latin typeface="Helvetica" pitchFamily="2" charset="0"/>
            </a:rPr>
            <a:t>Copy and paste row</a:t>
          </a:r>
          <a:r>
            <a:rPr lang="en-GB" sz="1400" b="0" baseline="0">
              <a:latin typeface="Helvetica" pitchFamily="2" charset="0"/>
            </a:rPr>
            <a:t> from logbook into the above row following the same process as logbook entry.</a:t>
          </a:r>
        </a:p>
        <a:p>
          <a:endParaRPr lang="en-GB" sz="1400" b="0" baseline="0">
            <a:latin typeface="Helvetica" pitchFamily="2" charset="0"/>
          </a:endParaRPr>
        </a:p>
        <a:p>
          <a:r>
            <a:rPr lang="en-GB" sz="1400" b="0" baseline="0">
              <a:latin typeface="Helvetica" pitchFamily="2" charset="0"/>
            </a:rPr>
            <a:t>For reminder please view the instructions tab.</a:t>
          </a:r>
        </a:p>
        <a:p>
          <a:endParaRPr lang="en-GB" sz="1400" b="0" baseline="0">
            <a:latin typeface="Helvetica" pitchFamily="2" charset="0"/>
          </a:endParaRPr>
        </a:p>
        <a:p>
          <a:r>
            <a:rPr lang="en-GB" sz="1400" b="0" baseline="0">
              <a:latin typeface="Helvetica" pitchFamily="2" charset="0"/>
            </a:rPr>
            <a:t>Data will auto-populate within the relevant tabs and appear in the report section. This can be edited as required.</a:t>
          </a:r>
          <a:endParaRPr lang="en-GB" sz="1400" b="0">
            <a:latin typeface="Helvetica"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152400</xdr:colOff>
      <xdr:row>5</xdr:row>
      <xdr:rowOff>114300</xdr:rowOff>
    </xdr:from>
    <xdr:to>
      <xdr:col>19</xdr:col>
      <xdr:colOff>152400</xdr:colOff>
      <xdr:row>17</xdr:row>
      <xdr:rowOff>12700</xdr:rowOff>
    </xdr:to>
    <xdr:sp macro="" textlink="">
      <xdr:nvSpPr>
        <xdr:cNvPr id="2" name="TextBox 1">
          <a:extLst>
            <a:ext uri="{FF2B5EF4-FFF2-40B4-BE49-F238E27FC236}">
              <a16:creationId xmlns:a16="http://schemas.microsoft.com/office/drawing/2014/main" id="{7FB60EFC-A1BF-BC49-BD7E-A48B2C307C6B}"/>
            </a:ext>
          </a:extLst>
        </xdr:cNvPr>
        <xdr:cNvSpPr txBox="1"/>
      </xdr:nvSpPr>
      <xdr:spPr>
        <a:xfrm>
          <a:off x="11252200" y="1612900"/>
          <a:ext cx="6591300" cy="325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200">
            <a:latin typeface="Helvetica" pitchFamily="2" charset="0"/>
          </a:endParaRPr>
        </a:p>
        <a:p>
          <a:endParaRPr lang="en-GB" sz="1200">
            <a:latin typeface="Helvetica" pitchFamily="2" charset="0"/>
          </a:endParaRPr>
        </a:p>
        <a:p>
          <a:endParaRPr lang="en-GB" sz="1200">
            <a:latin typeface="Helvetica" pitchFamily="2" charset="0"/>
          </a:endParaRPr>
        </a:p>
        <a:p>
          <a:endParaRPr lang="en-GB" sz="1200">
            <a:latin typeface="Helvetica" pitchFamily="2" charset="0"/>
          </a:endParaRPr>
        </a:p>
        <a:p>
          <a:r>
            <a:rPr lang="en-GB" sz="1200" b="1">
              <a:latin typeface="Helvetica" pitchFamily="2" charset="0"/>
            </a:rPr>
            <a:t>Echo</a:t>
          </a:r>
          <a:r>
            <a:rPr lang="en-GB" sz="1200" b="1" baseline="0">
              <a:latin typeface="Helvetica" pitchFamily="2" charset="0"/>
            </a:rPr>
            <a:t> Reporting Tool - Retrieve Scan From Logbook Version 1.0 - March 2021</a:t>
          </a:r>
        </a:p>
        <a:p>
          <a:endParaRPr lang="en-GB" sz="1200" baseline="0">
            <a:latin typeface="Helvetica" pitchFamily="2" charset="0"/>
          </a:endParaRPr>
        </a:p>
        <a:p>
          <a:endParaRPr lang="en-GB" sz="1200" baseline="0">
            <a:latin typeface="Helvetica" pitchFamily="2" charset="0"/>
          </a:endParaRPr>
        </a:p>
        <a:p>
          <a:endParaRPr lang="en-GB" sz="1200" baseline="0">
            <a:latin typeface="Helvetica" pitchFamily="2" charset="0"/>
          </a:endParaRPr>
        </a:p>
        <a:p>
          <a:r>
            <a:rPr lang="en-GB" sz="1200" baseline="0">
              <a:latin typeface="Helvetica" pitchFamily="2" charset="0"/>
            </a:rPr>
            <a:t>Please submit feedback for improvments to www.GeneralistUltrasound.com/ReportingTool</a:t>
          </a:r>
        </a:p>
        <a:p>
          <a:endParaRPr lang="en-GB" sz="1200" baseline="0">
            <a:latin typeface="Helvetica" pitchFamily="2" charset="0"/>
          </a:endParaRPr>
        </a:p>
        <a:p>
          <a:endParaRPr lang="en-GB" sz="1200" baseline="0">
            <a:latin typeface="Helvetica" pitchFamily="2" charset="0"/>
          </a:endParaRPr>
        </a:p>
        <a:p>
          <a:endParaRPr lang="en-GB" sz="1200" baseline="0">
            <a:latin typeface="Helvetica" pitchFamily="2" charset="0"/>
          </a:endParaRPr>
        </a:p>
        <a:p>
          <a:r>
            <a:rPr lang="en-GB" sz="1200" baseline="0">
              <a:latin typeface="Helvetica" pitchFamily="2" charset="0"/>
            </a:rPr>
            <a:t>Designed by Dr Chris Duncan</a:t>
          </a:r>
        </a:p>
        <a:p>
          <a:endParaRPr lang="en-GB" sz="1200" baseline="0">
            <a:latin typeface="Helvetica" pitchFamily="2" charset="0"/>
          </a:endParaRPr>
        </a:p>
        <a:p>
          <a:r>
            <a:rPr lang="en-GB" sz="1200" baseline="0">
              <a:latin typeface="Helvetica" pitchFamily="2" charset="0"/>
            </a:rPr>
            <a:t>© Ultrasound for the Generalist 2021</a:t>
          </a:r>
        </a:p>
        <a:p>
          <a:endParaRPr lang="en-GB" sz="1200" baseline="0">
            <a:latin typeface="Helvetica" pitchFamily="2" charset="0"/>
          </a:endParaRPr>
        </a:p>
        <a:p>
          <a:r>
            <a:rPr lang="en-GB" sz="1200" baseline="0">
              <a:latin typeface="Helvetica" pitchFamily="2" charset="0"/>
            </a:rPr>
            <a:t>www.GeneralistUltrasound.com</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686209</xdr:colOff>
      <xdr:row>4</xdr:row>
      <xdr:rowOff>10242</xdr:rowOff>
    </xdr:from>
    <xdr:to>
      <xdr:col>7</xdr:col>
      <xdr:colOff>389193</xdr:colOff>
      <xdr:row>5</xdr:row>
      <xdr:rowOff>92178</xdr:rowOff>
    </xdr:to>
    <xdr:sp macro="" textlink="">
      <xdr:nvSpPr>
        <xdr:cNvPr id="2" name="TextBox 1">
          <a:extLst>
            <a:ext uri="{FF2B5EF4-FFF2-40B4-BE49-F238E27FC236}">
              <a16:creationId xmlns:a16="http://schemas.microsoft.com/office/drawing/2014/main" id="{E6086F82-7F80-B04C-8A16-E7F46C642B58}"/>
            </a:ext>
          </a:extLst>
        </xdr:cNvPr>
        <xdr:cNvSpPr txBox="1"/>
      </xdr:nvSpPr>
      <xdr:spPr>
        <a:xfrm>
          <a:off x="1864769" y="741762"/>
          <a:ext cx="3228504" cy="2648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a:solidFill>
                <a:schemeClr val="tx1"/>
              </a:solidFill>
              <a:latin typeface="Helvetica" pitchFamily="2" charset="0"/>
            </a:rPr>
            <a:t>Critical Care Echocardiography Report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254000</xdr:colOff>
      <xdr:row>0</xdr:row>
      <xdr:rowOff>53730</xdr:rowOff>
    </xdr:from>
    <xdr:to>
      <xdr:col>6</xdr:col>
      <xdr:colOff>622300</xdr:colOff>
      <xdr:row>5</xdr:row>
      <xdr:rowOff>170309</xdr:rowOff>
    </xdr:to>
    <xdr:pic>
      <xdr:nvPicPr>
        <xdr:cNvPr id="2" name="Picture 1">
          <a:extLst>
            <a:ext uri="{FF2B5EF4-FFF2-40B4-BE49-F238E27FC236}">
              <a16:creationId xmlns:a16="http://schemas.microsoft.com/office/drawing/2014/main" id="{6FC11F36-B75F-3349-9419-E51FB43D51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0" y="53730"/>
          <a:ext cx="1193800" cy="1132579"/>
        </a:xfrm>
        <a:prstGeom prst="rect">
          <a:avLst/>
        </a:prstGeom>
      </xdr:spPr>
    </xdr:pic>
    <xdr:clientData/>
  </xdr:twoCellAnchor>
  <xdr:twoCellAnchor editAs="oneCell">
    <xdr:from>
      <xdr:col>0</xdr:col>
      <xdr:colOff>571500</xdr:colOff>
      <xdr:row>0</xdr:row>
      <xdr:rowOff>79130</xdr:rowOff>
    </xdr:from>
    <xdr:to>
      <xdr:col>2</xdr:col>
      <xdr:colOff>473075</xdr:colOff>
      <xdr:row>5</xdr:row>
      <xdr:rowOff>177555</xdr:rowOff>
    </xdr:to>
    <xdr:pic>
      <xdr:nvPicPr>
        <xdr:cNvPr id="3" name="Image 0">
          <a:extLst>
            <a:ext uri="{FF2B5EF4-FFF2-40B4-BE49-F238E27FC236}">
              <a16:creationId xmlns:a16="http://schemas.microsoft.com/office/drawing/2014/main" id="{F1E5891E-B584-114C-9C31-5BCEE844E799}"/>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71500" y="79130"/>
          <a:ext cx="1552575" cy="1114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72</xdr:row>
      <xdr:rowOff>25400</xdr:rowOff>
    </xdr:from>
    <xdr:to>
      <xdr:col>24</xdr:col>
      <xdr:colOff>711200</xdr:colOff>
      <xdr:row>91</xdr:row>
      <xdr:rowOff>38100</xdr:rowOff>
    </xdr:to>
    <xdr:sp macro="" textlink="">
      <xdr:nvSpPr>
        <xdr:cNvPr id="28" name="Rectangle 27">
          <a:extLst>
            <a:ext uri="{FF2B5EF4-FFF2-40B4-BE49-F238E27FC236}">
              <a16:creationId xmlns:a16="http://schemas.microsoft.com/office/drawing/2014/main" id="{AF017472-9EFE-A64D-A6AB-C245AA2BE414}"/>
            </a:ext>
          </a:extLst>
        </xdr:cNvPr>
        <xdr:cNvSpPr/>
      </xdr:nvSpPr>
      <xdr:spPr>
        <a:xfrm>
          <a:off x="381000" y="27457400"/>
          <a:ext cx="19697700" cy="7251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25400</xdr:colOff>
      <xdr:row>2</xdr:row>
      <xdr:rowOff>38100</xdr:rowOff>
    </xdr:from>
    <xdr:to>
      <xdr:col>17</xdr:col>
      <xdr:colOff>12700</xdr:colOff>
      <xdr:row>20</xdr:row>
      <xdr:rowOff>12700</xdr:rowOff>
    </xdr:to>
    <xdr:sp macro="" textlink="">
      <xdr:nvSpPr>
        <xdr:cNvPr id="2" name="TextBox 1">
          <a:extLst>
            <a:ext uri="{FF2B5EF4-FFF2-40B4-BE49-F238E27FC236}">
              <a16:creationId xmlns:a16="http://schemas.microsoft.com/office/drawing/2014/main" id="{DBD7F33B-C063-7543-BF41-1239DD94D16A}"/>
            </a:ext>
          </a:extLst>
        </xdr:cNvPr>
        <xdr:cNvSpPr txBox="1"/>
      </xdr:nvSpPr>
      <xdr:spPr>
        <a:xfrm>
          <a:off x="406400" y="800100"/>
          <a:ext cx="13195300" cy="683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This</a:t>
          </a:r>
          <a:r>
            <a:rPr lang="en-GB" sz="1400" baseline="0">
              <a:latin typeface="Helvetica" pitchFamily="2" charset="0"/>
            </a:rPr>
            <a:t> reporting tool is not designed to replace conventional reporting software but many Critical Care and Acute Physicians completing formal reports do not have access to decent software and are required to manually perform many measurements to complete the minimum dataset. Additionally, if collating a logbook of scans for formal accreditation, manually entering information is exceptionally time consuming. </a:t>
          </a:r>
          <a:br>
            <a:rPr lang="en-GB" sz="1400">
              <a:latin typeface="Helvetica" pitchFamily="2" charset="0"/>
            </a:rPr>
          </a:br>
          <a:br>
            <a:rPr lang="en-GB" sz="1400">
              <a:latin typeface="Helvetica" pitchFamily="2" charset="0"/>
            </a:rPr>
          </a:br>
          <a:r>
            <a:rPr lang="en-GB" sz="1400">
              <a:latin typeface="Helvetica" pitchFamily="2" charset="0"/>
            </a:rPr>
            <a:t>Excel is simply not the ideal programme for a reporting tool. It has been chosen because of the widespread availability and the ability to access using old, poorly functioning, firewalled hospital computers.</a:t>
          </a:r>
        </a:p>
        <a:p>
          <a:endParaRPr lang="en-GB" sz="1400">
            <a:latin typeface="Helvetica" pitchFamily="2" charset="0"/>
          </a:endParaRPr>
        </a:p>
        <a:p>
          <a:r>
            <a:rPr lang="en-GB" sz="1400">
              <a:latin typeface="Helvetica" pitchFamily="2" charset="0"/>
            </a:rPr>
            <a:t>Due to using excel, there are certain things that need to be considered:</a:t>
          </a:r>
        </a:p>
        <a:p>
          <a:endParaRPr lang="en-GB" sz="1200">
            <a:latin typeface="Helvetica" pitchFamily="2" charset="0"/>
          </a:endParaRPr>
        </a:p>
        <a:p>
          <a:pPr marL="285750" indent="-285750">
            <a:buFont typeface="Arial" panose="020B0604020202020204" pitchFamily="34" charset="0"/>
            <a:buChar char="•"/>
          </a:pPr>
          <a:r>
            <a:rPr lang="en-GB" sz="1400">
              <a:latin typeface="Helvetica" pitchFamily="2" charset="0"/>
            </a:rPr>
            <a:t>Summary</a:t>
          </a:r>
          <a:r>
            <a:rPr lang="en-GB" sz="1400" baseline="0">
              <a:latin typeface="Helvetica" pitchFamily="2" charset="0"/>
            </a:rPr>
            <a:t> boxes - to create a new paragraph or new line, you must press </a:t>
          </a:r>
          <a:r>
            <a:rPr lang="en-GB" sz="1400" b="1" baseline="0">
              <a:latin typeface="Helvetica" pitchFamily="2" charset="0"/>
            </a:rPr>
            <a:t>ALT-ENTER </a:t>
          </a:r>
          <a:r>
            <a:rPr lang="en-GB" sz="1400" b="0" baseline="0">
              <a:latin typeface="Helvetica" pitchFamily="2" charset="0"/>
            </a:rPr>
            <a:t>rather than just </a:t>
          </a:r>
          <a:r>
            <a:rPr lang="en-GB" sz="1400" b="1" baseline="0">
              <a:latin typeface="Helvetica" pitchFamily="2" charset="0"/>
            </a:rPr>
            <a:t>ENTER</a:t>
          </a:r>
          <a:r>
            <a:rPr lang="en-GB" sz="1400" b="0" baseline="0">
              <a:latin typeface="Helvetica" pitchFamily="2" charset="0"/>
            </a:rPr>
            <a:t> otherwise excel will move to the cell below.</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Cells with formulae have been locked to prevent inadvertant deletion of the formula. This can be unlocked by pressing </a:t>
          </a:r>
          <a:r>
            <a:rPr lang="en-GB" sz="1400" b="1" baseline="0">
              <a:latin typeface="Helvetica" pitchFamily="2" charset="0"/>
            </a:rPr>
            <a:t>Format - Unprotect Cell</a:t>
          </a:r>
          <a:r>
            <a:rPr lang="en-GB" sz="1400" b="0" baseline="0">
              <a:latin typeface="Helvetica" pitchFamily="2" charset="0"/>
            </a:rPr>
            <a:t>.</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Data entries will be collated into the Full CCE Report tab. Becuase this is excel, a few extra steps are required to ensure it appears correct (also discussed with images in the relevant section below):</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1) Click on the selection box at the top left of the worksheet.</a:t>
          </a:r>
          <a:br>
            <a:rPr lang="en-GB" sz="1400" b="0" baseline="0">
              <a:latin typeface="Helvetica" pitchFamily="2" charset="0"/>
            </a:rPr>
          </a:br>
          <a:r>
            <a:rPr lang="en-GB" sz="1400" b="0" baseline="0">
              <a:latin typeface="Helvetica" pitchFamily="2" charset="0"/>
            </a:rPr>
            <a:t>	</a:t>
          </a:r>
          <a:br>
            <a:rPr lang="en-GB" sz="1400" b="0" baseline="0">
              <a:latin typeface="Helvetica" pitchFamily="2" charset="0"/>
            </a:rPr>
          </a:br>
          <a:r>
            <a:rPr lang="en-GB" sz="1400" b="0" baseline="0">
              <a:latin typeface="Helvetica" pitchFamily="2" charset="0"/>
            </a:rPr>
            <a:t>	2) Click on 'Full_Report_Selections'. For the EDEC template the correct selection is 'EDEC_Selections'.</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3) It will appear that random cells have been selected but the size of these needs to be adjusted to amend the overall report appearance.</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4) Click </a:t>
          </a:r>
          <a:r>
            <a:rPr lang="en-GB" sz="1400" b="1" baseline="0">
              <a:latin typeface="Helvetica" pitchFamily="2" charset="0"/>
            </a:rPr>
            <a:t>Format - Auto-fit Row Height </a:t>
          </a:r>
          <a:r>
            <a:rPr lang="en-GB" sz="1400" b="0" baseline="0">
              <a:latin typeface="Helvetica" pitchFamily="2" charset="0"/>
            </a:rPr>
            <a:t>to automatically fit the cell contents to report size.</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Note that all the extra cells to the right of the report are required for accurate layout and will not be printed with the report.</a:t>
          </a:r>
          <a:br>
            <a:rPr lang="en-GB" sz="1400" b="0" baseline="0">
              <a:latin typeface="Helvetica" pitchFamily="2" charset="0"/>
            </a:rPr>
          </a:br>
          <a:br>
            <a:rPr lang="en-GB" sz="1400" b="0" baseline="0">
              <a:latin typeface="Helvetica" pitchFamily="2" charset="0"/>
            </a:rPr>
          </a:br>
          <a:r>
            <a:rPr lang="en-GB" sz="1400" b="0" baseline="0">
              <a:latin typeface="Helvetica" pitchFamily="2" charset="0"/>
            </a:rPr>
            <a:t>	5) The report can now be checked and individual row heights adjusted as required.</a:t>
          </a:r>
          <a:br>
            <a:rPr lang="en-GB" sz="1400" b="0" baseline="0">
              <a:latin typeface="Helvetica" pitchFamily="2" charset="0"/>
            </a:rPr>
          </a:br>
          <a:endParaRPr lang="en-GB" sz="1400" b="0" baseline="0">
            <a:latin typeface="Helvetica" pitchFamily="2" charset="0"/>
          </a:endParaRP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latin typeface="Helvetica" pitchFamily="2" charset="0"/>
            </a:rPr>
            <a:t>Certain pre-entered values are pre-populated into the report. These are commonly used measurements/calculations but is not exhaustive (as is not necessary) and includes things clearly not relevant for some scans. These can simply be deleted from the final report if you wish.</a:t>
          </a:r>
          <a:br>
            <a:rPr lang="en-GB" sz="1400" b="0" baseline="0">
              <a:latin typeface="Helvetica" pitchFamily="2" charset="0"/>
            </a:rPr>
          </a:br>
          <a:endParaRPr lang="en-GB" sz="1400" b="0" baseline="0">
            <a:latin typeface="Helvetica" pitchFamily="2" charset="0"/>
          </a:endParaRP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latin typeface="Helvetica" pitchFamily="2" charset="0"/>
            </a:rPr>
            <a:t>Some cells with formulae will have random numbers pre-populated. This is because the formula will create a value prior to additional data being inputted. An example is estimated LVEDP using E/e' measurement.</a:t>
          </a:r>
          <a:br>
            <a:rPr lang="en-GB" sz="1400" b="0" baseline="0">
              <a:latin typeface="Helvetica" pitchFamily="2" charset="0"/>
            </a:rPr>
          </a:br>
          <a:endParaRPr lang="en-GB" sz="1400" b="0" baseline="0">
            <a:latin typeface="Helvetica" pitchFamily="2" charset="0"/>
          </a:endParaRP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400" b="0" baseline="0">
              <a:latin typeface="Helvetica" pitchFamily="2" charset="0"/>
            </a:rPr>
            <a:t>The CCE Report is fully customisable and headers for the relevant organisation/hospital/accreditation pathway can easily be inserted.</a:t>
          </a:r>
          <a:br>
            <a:rPr lang="en-GB" sz="1400" b="0" baseline="0">
              <a:latin typeface="Helvetica" pitchFamily="2" charset="0"/>
            </a:rPr>
          </a:br>
          <a:endParaRPr lang="en-GB" sz="1400" b="0" baseline="0">
            <a:latin typeface="Helvetica" pitchFamily="2" charset="0"/>
          </a:endParaRPr>
        </a:p>
        <a:p>
          <a:pPr marL="285750" marR="0" lvl="0"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400">
            <a:latin typeface="Helvetica" pitchFamily="2" charset="0"/>
          </a:endParaRPr>
        </a:p>
        <a:p>
          <a:endParaRPr lang="en-GB" sz="1100"/>
        </a:p>
      </xdr:txBody>
    </xdr:sp>
    <xdr:clientData/>
  </xdr:twoCellAnchor>
  <xdr:twoCellAnchor>
    <xdr:from>
      <xdr:col>1</xdr:col>
      <xdr:colOff>0</xdr:colOff>
      <xdr:row>24</xdr:row>
      <xdr:rowOff>0</xdr:rowOff>
    </xdr:from>
    <xdr:to>
      <xdr:col>16</xdr:col>
      <xdr:colOff>812800</xdr:colOff>
      <xdr:row>31</xdr:row>
      <xdr:rowOff>330200</xdr:rowOff>
    </xdr:to>
    <xdr:sp macro="" textlink="">
      <xdr:nvSpPr>
        <xdr:cNvPr id="3" name="TextBox 2">
          <a:extLst>
            <a:ext uri="{FF2B5EF4-FFF2-40B4-BE49-F238E27FC236}">
              <a16:creationId xmlns:a16="http://schemas.microsoft.com/office/drawing/2014/main" id="{F17E0DE0-1949-D14A-8B92-FBBFBDFA1820}"/>
            </a:ext>
          </a:extLst>
        </xdr:cNvPr>
        <xdr:cNvSpPr txBox="1"/>
      </xdr:nvSpPr>
      <xdr:spPr>
        <a:xfrm>
          <a:off x="381000" y="9144000"/>
          <a:ext cx="13195300" cy="299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Quick input form has been included to allow the user to go through their scan and rapidly input any</a:t>
          </a:r>
          <a:r>
            <a:rPr lang="en-GB" sz="1400" baseline="0">
              <a:latin typeface="Helvetica" pitchFamily="2" charset="0"/>
            </a:rPr>
            <a:t> measurements they have performed.</a:t>
          </a:r>
        </a:p>
        <a:p>
          <a:endParaRPr lang="en-GB" sz="1400" b="0" baseline="0">
            <a:latin typeface="Helvetica" pitchFamily="2" charset="0"/>
          </a:endParaRPr>
        </a:p>
        <a:p>
          <a:r>
            <a:rPr lang="en-GB" sz="1400" b="0" baseline="0">
              <a:latin typeface="Helvetica" pitchFamily="2" charset="0"/>
            </a:rPr>
            <a:t>This reduces the amount of time spent moving around different tabs in the document inputting measured values.</a:t>
          </a:r>
        </a:p>
        <a:p>
          <a:endParaRPr lang="en-GB" sz="1400" b="0" baseline="0">
            <a:latin typeface="Helvetica" pitchFamily="2" charset="0"/>
          </a:endParaRPr>
        </a:p>
        <a:p>
          <a:r>
            <a:rPr lang="en-GB" sz="1400" b="0" baseline="0">
              <a:latin typeface="Helvetica" pitchFamily="2" charset="0"/>
            </a:rPr>
            <a:t>The order of this just reflects how I tend to perform measurements and is customisable if required.</a:t>
          </a:r>
        </a:p>
        <a:p>
          <a:endParaRPr lang="en-GB" sz="1400" b="0" baseline="0">
            <a:latin typeface="Helvetica" pitchFamily="2" charset="0"/>
          </a:endParaRPr>
        </a:p>
        <a:p>
          <a:r>
            <a:rPr lang="en-GB" sz="1400" b="0" baseline="0">
              <a:latin typeface="Helvetica" pitchFamily="2" charset="0"/>
            </a:rPr>
            <a:t>Other specific measurements can be inputted into the relevant tabs where appropriate (e.g. for valvular abnormality) but these are the measurements I tend to perform for every study.</a:t>
          </a:r>
        </a:p>
        <a:p>
          <a:endParaRPr lang="en-GB" sz="1400" b="0" baseline="0">
            <a:latin typeface="Helvetica" pitchFamily="2" charset="0"/>
          </a:endParaRPr>
        </a:p>
        <a:p>
          <a:r>
            <a:rPr lang="en-GB" sz="1400" b="1" baseline="0">
              <a:latin typeface="Helvetica" pitchFamily="2" charset="0"/>
            </a:rPr>
            <a:t>Note the units for the measurements</a:t>
          </a:r>
          <a:r>
            <a:rPr lang="en-GB" sz="1400" b="0" baseline="0">
              <a:latin typeface="Helvetica" pitchFamily="2" charset="0"/>
            </a:rPr>
            <a:t>. These are mostly in cm/s rather than m/s as is standard on Phillips software so this may need to be amended if using other machines.</a:t>
          </a:r>
        </a:p>
        <a:p>
          <a:endParaRPr lang="en-GB" sz="1400" b="0" baseline="0">
            <a:latin typeface="Helvetica" pitchFamily="2" charset="0"/>
          </a:endParaRPr>
        </a:p>
        <a:p>
          <a:r>
            <a:rPr lang="en-GB" sz="1400" b="0" baseline="0">
              <a:latin typeface="Helvetica" pitchFamily="2" charset="0"/>
            </a:rPr>
            <a:t>These measurements will be copied across the form to the relevant tab. The cells these values are copied to are </a:t>
          </a:r>
          <a:r>
            <a:rPr lang="en-GB" sz="1400" b="1" baseline="0">
              <a:latin typeface="Helvetica" pitchFamily="2" charset="0"/>
            </a:rPr>
            <a:t>not locked</a:t>
          </a:r>
          <a:r>
            <a:rPr lang="en-GB" sz="1400" b="0" baseline="0">
              <a:latin typeface="Helvetica" pitchFamily="2" charset="0"/>
            </a:rPr>
            <a:t> so if you would prefer not to use the quick input tab, it is not necessary.</a:t>
          </a:r>
          <a:endParaRPr lang="en-GB" sz="1400" b="1" baseline="0">
            <a:latin typeface="Helvetica" pitchFamily="2" charset="0"/>
          </a:endParaRPr>
        </a:p>
      </xdr:txBody>
    </xdr:sp>
    <xdr:clientData/>
  </xdr:twoCellAnchor>
  <xdr:twoCellAnchor editAs="oneCell">
    <xdr:from>
      <xdr:col>17</xdr:col>
      <xdr:colOff>635000</xdr:colOff>
      <xdr:row>23</xdr:row>
      <xdr:rowOff>253999</xdr:rowOff>
    </xdr:from>
    <xdr:to>
      <xdr:col>23</xdr:col>
      <xdr:colOff>609600</xdr:colOff>
      <xdr:row>37</xdr:row>
      <xdr:rowOff>26784</xdr:rowOff>
    </xdr:to>
    <xdr:pic>
      <xdr:nvPicPr>
        <xdr:cNvPr id="6" name="Picture 5" descr="page1image40832880">
          <a:extLst>
            <a:ext uri="{FF2B5EF4-FFF2-40B4-BE49-F238E27FC236}">
              <a16:creationId xmlns:a16="http://schemas.microsoft.com/office/drawing/2014/main" id="{0A6E71B0-AD94-2D4B-B0D7-DC8D34858FE5}"/>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4224000" y="9016999"/>
          <a:ext cx="4927600" cy="5106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520700</xdr:colOff>
      <xdr:row>44</xdr:row>
      <xdr:rowOff>152399</xdr:rowOff>
    </xdr:from>
    <xdr:to>
      <xdr:col>15</xdr:col>
      <xdr:colOff>279400</xdr:colOff>
      <xdr:row>55</xdr:row>
      <xdr:rowOff>264474</xdr:rowOff>
    </xdr:to>
    <xdr:pic>
      <xdr:nvPicPr>
        <xdr:cNvPr id="7" name="Picture 6" descr="page2image40686256">
          <a:extLst>
            <a:ext uri="{FF2B5EF4-FFF2-40B4-BE49-F238E27FC236}">
              <a16:creationId xmlns:a16="http://schemas.microsoft.com/office/drawing/2014/main" id="{A7F25CB3-F566-274F-A73A-F1A9BB32C52F}"/>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27200" y="16916399"/>
          <a:ext cx="10490200" cy="430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40</xdr:row>
      <xdr:rowOff>0</xdr:rowOff>
    </xdr:from>
    <xdr:to>
      <xdr:col>16</xdr:col>
      <xdr:colOff>812800</xdr:colOff>
      <xdr:row>43</xdr:row>
      <xdr:rowOff>304800</xdr:rowOff>
    </xdr:to>
    <xdr:sp macro="" textlink="">
      <xdr:nvSpPr>
        <xdr:cNvPr id="8" name="TextBox 7">
          <a:extLst>
            <a:ext uri="{FF2B5EF4-FFF2-40B4-BE49-F238E27FC236}">
              <a16:creationId xmlns:a16="http://schemas.microsoft.com/office/drawing/2014/main" id="{56464A3C-149B-614C-A9A5-76C9822C1758}"/>
            </a:ext>
          </a:extLst>
        </xdr:cNvPr>
        <xdr:cNvSpPr txBox="1"/>
      </xdr:nvSpPr>
      <xdr:spPr>
        <a:xfrm>
          <a:off x="381000" y="15240000"/>
          <a:ext cx="13195300" cy="1447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Each section</a:t>
          </a:r>
          <a:r>
            <a:rPr lang="en-GB" sz="1400" baseline="0">
              <a:latin typeface="Helvetica" pitchFamily="2" charset="0"/>
            </a:rPr>
            <a:t> has normal reference ranges as guided by the British Society of Echocardiography.</a:t>
          </a:r>
        </a:p>
        <a:p>
          <a:endParaRPr lang="en-GB" sz="1400" b="1" baseline="0">
            <a:latin typeface="Helvetica" pitchFamily="2" charset="0"/>
          </a:endParaRPr>
        </a:p>
        <a:p>
          <a:r>
            <a:rPr lang="en-GB" sz="1400" b="0" baseline="0">
              <a:latin typeface="Helvetica" pitchFamily="2" charset="0"/>
            </a:rPr>
            <a:t>These ranges will automatically change based upon the sex, age, height, and body surface area of the patient.</a:t>
          </a:r>
        </a:p>
        <a:p>
          <a:endParaRPr lang="en-GB" sz="1400" b="0" baseline="0">
            <a:latin typeface="Helvetica" pitchFamily="2" charset="0"/>
          </a:endParaRPr>
        </a:p>
        <a:p>
          <a:r>
            <a:rPr lang="en-GB" sz="1400" b="0" baseline="0">
              <a:latin typeface="Helvetica" pitchFamily="2" charset="0"/>
            </a:rPr>
            <a:t>Please contact if any of these ranges are incorrect or require updating and this can be addressed.</a:t>
          </a:r>
        </a:p>
      </xdr:txBody>
    </xdr:sp>
    <xdr:clientData/>
  </xdr:twoCellAnchor>
  <xdr:twoCellAnchor>
    <xdr:from>
      <xdr:col>1</xdr:col>
      <xdr:colOff>0</xdr:colOff>
      <xdr:row>59</xdr:row>
      <xdr:rowOff>0</xdr:rowOff>
    </xdr:from>
    <xdr:to>
      <xdr:col>16</xdr:col>
      <xdr:colOff>812800</xdr:colOff>
      <xdr:row>71</xdr:row>
      <xdr:rowOff>12700</xdr:rowOff>
    </xdr:to>
    <xdr:sp macro="" textlink="">
      <xdr:nvSpPr>
        <xdr:cNvPr id="9" name="TextBox 8">
          <a:extLst>
            <a:ext uri="{FF2B5EF4-FFF2-40B4-BE49-F238E27FC236}">
              <a16:creationId xmlns:a16="http://schemas.microsoft.com/office/drawing/2014/main" id="{41A5336E-05A4-9140-B6AC-12126241D797}"/>
            </a:ext>
          </a:extLst>
        </xdr:cNvPr>
        <xdr:cNvSpPr txBox="1"/>
      </xdr:nvSpPr>
      <xdr:spPr>
        <a:xfrm>
          <a:off x="381000" y="22479000"/>
          <a:ext cx="13195300" cy="4584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Some</a:t>
          </a:r>
          <a:r>
            <a:rPr lang="en-GB" sz="1400" baseline="0">
              <a:latin typeface="Helvetica" pitchFamily="2" charset="0"/>
            </a:rPr>
            <a:t> drop down selection menus have been included. The data for these is included in the 'lists' workbook. Selecting from the drop-down list is not mandatory and custom entries can be typed.</a:t>
          </a:r>
        </a:p>
        <a:p>
          <a:endParaRPr lang="en-GB" sz="1400" b="0" baseline="0">
            <a:latin typeface="Helvetica" pitchFamily="2" charset="0"/>
          </a:endParaRPr>
        </a:p>
        <a:p>
          <a:r>
            <a:rPr lang="en-GB" sz="1400" b="0" baseline="0">
              <a:latin typeface="Helvetica" pitchFamily="2" charset="0"/>
            </a:rPr>
            <a:t>This uses the '</a:t>
          </a:r>
          <a:r>
            <a:rPr lang="en-GB" sz="1400" b="1" baseline="0">
              <a:latin typeface="Helvetica" pitchFamily="2" charset="0"/>
            </a:rPr>
            <a:t>Data Validation</a:t>
          </a:r>
          <a:r>
            <a:rPr lang="en-GB" sz="1400" b="0" baseline="0">
              <a:latin typeface="Helvetica" pitchFamily="2" charset="0"/>
            </a:rPr>
            <a:t>' tool. If you are interested in including custom list entries then please follow the below instructions:</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Insert all data entry points into suitable location on the 'lists' worbook.</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Select entry tab where you want the drop down list to be.</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Click on 'data validation'.</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Change the data validation selection to 'List'.</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This will open a white box. Press the selection tool to the right hand side of the white box.</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Navigate to the Lists workbook.</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Highlight the entries you want to be options within the list and press </a:t>
          </a:r>
          <a:r>
            <a:rPr lang="en-GB" sz="1400" b="1" baseline="0">
              <a:latin typeface="Helvetica" pitchFamily="2" charset="0"/>
            </a:rPr>
            <a:t>ENTER</a:t>
          </a:r>
          <a:r>
            <a:rPr lang="en-GB" sz="1400" b="0" baseline="0">
              <a:latin typeface="Helvetica" pitchFamily="2" charset="0"/>
            </a:rPr>
            <a:t>.</a:t>
          </a:r>
          <a:br>
            <a:rPr lang="en-GB" sz="1400" b="0" baseline="0">
              <a:latin typeface="Helvetica" pitchFamily="2" charset="0"/>
            </a:rPr>
          </a:br>
          <a:endParaRPr lang="en-GB" sz="1400" b="0" baseline="0">
            <a:latin typeface="Helvetica" pitchFamily="2" charset="0"/>
          </a:endParaRPr>
        </a:p>
        <a:p>
          <a:pPr marL="285750" indent="-285750">
            <a:buFont typeface="Arial" panose="020B0604020202020204" pitchFamily="34" charset="0"/>
            <a:buChar char="•"/>
          </a:pPr>
          <a:r>
            <a:rPr lang="en-GB" sz="1400" b="0" baseline="0">
              <a:latin typeface="Helvetica" pitchFamily="2" charset="0"/>
            </a:rPr>
            <a:t>Navigate to the appropriate tab and check the drop down menu.</a:t>
          </a:r>
          <a:br>
            <a:rPr lang="en-GB" sz="1400" b="0" baseline="0">
              <a:latin typeface="Helvetica" pitchFamily="2" charset="0"/>
            </a:rPr>
          </a:br>
          <a:endParaRPr lang="en-GB" sz="1400" b="0" baseline="0">
            <a:latin typeface="Helvetica" pitchFamily="2" charset="0"/>
          </a:endParaRPr>
        </a:p>
        <a:p>
          <a:pPr marL="0" indent="0">
            <a:buFontTx/>
            <a:buNone/>
          </a:pPr>
          <a:r>
            <a:rPr lang="en-GB" sz="1400" b="0" baseline="0">
              <a:latin typeface="Helvetica" pitchFamily="2" charset="0"/>
            </a:rPr>
            <a:t>Entries in the drop down list can be edited after they have been inserted by double clicking on the text. This is particularly valuable if designing custom entries for summary boxes which dramatically increases the speed of reporting.</a:t>
          </a:r>
        </a:p>
      </xdr:txBody>
    </xdr:sp>
    <xdr:clientData/>
  </xdr:twoCellAnchor>
  <xdr:twoCellAnchor editAs="oneCell">
    <xdr:from>
      <xdr:col>17</xdr:col>
      <xdr:colOff>419099</xdr:colOff>
      <xdr:row>59</xdr:row>
      <xdr:rowOff>76200</xdr:rowOff>
    </xdr:from>
    <xdr:to>
      <xdr:col>27</xdr:col>
      <xdr:colOff>537220</xdr:colOff>
      <xdr:row>70</xdr:row>
      <xdr:rowOff>266700</xdr:rowOff>
    </xdr:to>
    <xdr:pic>
      <xdr:nvPicPr>
        <xdr:cNvPr id="10" name="Picture 9" descr="page3image40824192">
          <a:extLst>
            <a:ext uri="{FF2B5EF4-FFF2-40B4-BE49-F238E27FC236}">
              <a16:creationId xmlns:a16="http://schemas.microsoft.com/office/drawing/2014/main" id="{09A6CA3A-BA57-9444-B266-CE05837CE6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4008099" y="22555200"/>
          <a:ext cx="8373121"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292100</xdr:colOff>
      <xdr:row>73</xdr:row>
      <xdr:rowOff>165100</xdr:rowOff>
    </xdr:from>
    <xdr:to>
      <xdr:col>3</xdr:col>
      <xdr:colOff>402140</xdr:colOff>
      <xdr:row>77</xdr:row>
      <xdr:rowOff>25400</xdr:rowOff>
    </xdr:to>
    <xdr:pic>
      <xdr:nvPicPr>
        <xdr:cNvPr id="11" name="Picture 10">
          <a:extLst>
            <a:ext uri="{FF2B5EF4-FFF2-40B4-BE49-F238E27FC236}">
              <a16:creationId xmlns:a16="http://schemas.microsoft.com/office/drawing/2014/main" id="{89D5B67D-C0EB-2345-B9DE-A94675DC8686}"/>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73100" y="27978100"/>
          <a:ext cx="1761040" cy="1384300"/>
        </a:xfrm>
        <a:prstGeom prst="rect">
          <a:avLst/>
        </a:prstGeom>
      </xdr:spPr>
    </xdr:pic>
    <xdr:clientData/>
  </xdr:twoCellAnchor>
  <xdr:twoCellAnchor editAs="oneCell">
    <xdr:from>
      <xdr:col>4</xdr:col>
      <xdr:colOff>419100</xdr:colOff>
      <xdr:row>73</xdr:row>
      <xdr:rowOff>177800</xdr:rowOff>
    </xdr:from>
    <xdr:to>
      <xdr:col>8</xdr:col>
      <xdr:colOff>47625</xdr:colOff>
      <xdr:row>77</xdr:row>
      <xdr:rowOff>139700</xdr:rowOff>
    </xdr:to>
    <xdr:pic>
      <xdr:nvPicPr>
        <xdr:cNvPr id="12" name="Picture 11">
          <a:extLst>
            <a:ext uri="{FF2B5EF4-FFF2-40B4-BE49-F238E27FC236}">
              <a16:creationId xmlns:a16="http://schemas.microsoft.com/office/drawing/2014/main" id="{22D75128-6148-E44D-B09E-D4160681C361}"/>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276600" y="27990800"/>
          <a:ext cx="2930525" cy="1485900"/>
        </a:xfrm>
        <a:prstGeom prst="rect">
          <a:avLst/>
        </a:prstGeom>
      </xdr:spPr>
    </xdr:pic>
    <xdr:clientData/>
  </xdr:twoCellAnchor>
  <xdr:twoCellAnchor editAs="oneCell">
    <xdr:from>
      <xdr:col>9</xdr:col>
      <xdr:colOff>444499</xdr:colOff>
      <xdr:row>73</xdr:row>
      <xdr:rowOff>241300</xdr:rowOff>
    </xdr:from>
    <xdr:to>
      <xdr:col>12</xdr:col>
      <xdr:colOff>482600</xdr:colOff>
      <xdr:row>77</xdr:row>
      <xdr:rowOff>152673</xdr:rowOff>
    </xdr:to>
    <xdr:pic>
      <xdr:nvPicPr>
        <xdr:cNvPr id="13" name="Picture 12">
          <a:extLst>
            <a:ext uri="{FF2B5EF4-FFF2-40B4-BE49-F238E27FC236}">
              <a16:creationId xmlns:a16="http://schemas.microsoft.com/office/drawing/2014/main" id="{23245CB8-D669-E440-BBF8-F3D8526DCD2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429499" y="28054300"/>
          <a:ext cx="2514601" cy="1435373"/>
        </a:xfrm>
        <a:prstGeom prst="rect">
          <a:avLst/>
        </a:prstGeom>
      </xdr:spPr>
    </xdr:pic>
    <xdr:clientData/>
  </xdr:twoCellAnchor>
  <xdr:twoCellAnchor editAs="oneCell">
    <xdr:from>
      <xdr:col>14</xdr:col>
      <xdr:colOff>63500</xdr:colOff>
      <xdr:row>72</xdr:row>
      <xdr:rowOff>88900</xdr:rowOff>
    </xdr:from>
    <xdr:to>
      <xdr:col>18</xdr:col>
      <xdr:colOff>630947</xdr:colOff>
      <xdr:row>80</xdr:row>
      <xdr:rowOff>88900</xdr:rowOff>
    </xdr:to>
    <xdr:pic>
      <xdr:nvPicPr>
        <xdr:cNvPr id="14" name="Picture 13">
          <a:extLst>
            <a:ext uri="{FF2B5EF4-FFF2-40B4-BE49-F238E27FC236}">
              <a16:creationId xmlns:a16="http://schemas.microsoft.com/office/drawing/2014/main" id="{3BFEF528-D09A-2D47-A24B-7EA1F909D4A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1176000" y="27520900"/>
          <a:ext cx="3869447" cy="3048000"/>
        </a:xfrm>
        <a:prstGeom prst="rect">
          <a:avLst/>
        </a:prstGeom>
      </xdr:spPr>
    </xdr:pic>
    <xdr:clientData/>
  </xdr:twoCellAnchor>
  <xdr:twoCellAnchor editAs="oneCell">
    <xdr:from>
      <xdr:col>19</xdr:col>
      <xdr:colOff>698500</xdr:colOff>
      <xdr:row>77</xdr:row>
      <xdr:rowOff>165101</xdr:rowOff>
    </xdr:from>
    <xdr:to>
      <xdr:col>24</xdr:col>
      <xdr:colOff>438001</xdr:colOff>
      <xdr:row>85</xdr:row>
      <xdr:rowOff>190501</xdr:rowOff>
    </xdr:to>
    <xdr:pic>
      <xdr:nvPicPr>
        <xdr:cNvPr id="15" name="Picture 14">
          <a:extLst>
            <a:ext uri="{FF2B5EF4-FFF2-40B4-BE49-F238E27FC236}">
              <a16:creationId xmlns:a16="http://schemas.microsoft.com/office/drawing/2014/main" id="{C4D61085-F721-844A-ACF8-B85F604BB1CE}"/>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5938500" y="29502101"/>
          <a:ext cx="3867001" cy="3073400"/>
        </a:xfrm>
        <a:prstGeom prst="rect">
          <a:avLst/>
        </a:prstGeom>
      </xdr:spPr>
    </xdr:pic>
    <xdr:clientData/>
  </xdr:twoCellAnchor>
  <xdr:twoCellAnchor editAs="oneCell">
    <xdr:from>
      <xdr:col>13</xdr:col>
      <xdr:colOff>177800</xdr:colOff>
      <xdr:row>83</xdr:row>
      <xdr:rowOff>152400</xdr:rowOff>
    </xdr:from>
    <xdr:to>
      <xdr:col>18</xdr:col>
      <xdr:colOff>520700</xdr:colOff>
      <xdr:row>87</xdr:row>
      <xdr:rowOff>256166</xdr:rowOff>
    </xdr:to>
    <xdr:pic>
      <xdr:nvPicPr>
        <xdr:cNvPr id="16" name="Picture 15">
          <a:extLst>
            <a:ext uri="{FF2B5EF4-FFF2-40B4-BE49-F238E27FC236}">
              <a16:creationId xmlns:a16="http://schemas.microsoft.com/office/drawing/2014/main" id="{EF4652C0-14A6-E141-8966-C1EFF8CB730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464800" y="31775400"/>
          <a:ext cx="4470400" cy="1627766"/>
        </a:xfrm>
        <a:prstGeom prst="rect">
          <a:avLst/>
        </a:prstGeom>
      </xdr:spPr>
    </xdr:pic>
    <xdr:clientData/>
  </xdr:twoCellAnchor>
  <xdr:twoCellAnchor editAs="oneCell">
    <xdr:from>
      <xdr:col>7</xdr:col>
      <xdr:colOff>330201</xdr:colOff>
      <xdr:row>82</xdr:row>
      <xdr:rowOff>0</xdr:rowOff>
    </xdr:from>
    <xdr:to>
      <xdr:col>11</xdr:col>
      <xdr:colOff>764517</xdr:colOff>
      <xdr:row>89</xdr:row>
      <xdr:rowOff>266700</xdr:rowOff>
    </xdr:to>
    <xdr:pic>
      <xdr:nvPicPr>
        <xdr:cNvPr id="17" name="Picture 16">
          <a:extLst>
            <a:ext uri="{FF2B5EF4-FFF2-40B4-BE49-F238E27FC236}">
              <a16:creationId xmlns:a16="http://schemas.microsoft.com/office/drawing/2014/main" id="{58268BF4-9A46-DF40-8709-B11EA580AEF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664201" y="31242000"/>
          <a:ext cx="3736316" cy="2933700"/>
        </a:xfrm>
        <a:prstGeom prst="rect">
          <a:avLst/>
        </a:prstGeom>
      </xdr:spPr>
    </xdr:pic>
    <xdr:clientData/>
  </xdr:twoCellAnchor>
  <xdr:twoCellAnchor editAs="oneCell">
    <xdr:from>
      <xdr:col>1</xdr:col>
      <xdr:colOff>317500</xdr:colOff>
      <xdr:row>83</xdr:row>
      <xdr:rowOff>76200</xdr:rowOff>
    </xdr:from>
    <xdr:to>
      <xdr:col>6</xdr:col>
      <xdr:colOff>254000</xdr:colOff>
      <xdr:row>88</xdr:row>
      <xdr:rowOff>203200</xdr:rowOff>
    </xdr:to>
    <xdr:pic>
      <xdr:nvPicPr>
        <xdr:cNvPr id="18" name="Picture 17">
          <a:extLst>
            <a:ext uri="{FF2B5EF4-FFF2-40B4-BE49-F238E27FC236}">
              <a16:creationId xmlns:a16="http://schemas.microsoft.com/office/drawing/2014/main" id="{8449C3CE-1F4A-6543-9C5C-2D943565826A}"/>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698500" y="31699200"/>
          <a:ext cx="4064000" cy="2032000"/>
        </a:xfrm>
        <a:prstGeom prst="rect">
          <a:avLst/>
        </a:prstGeom>
      </xdr:spPr>
    </xdr:pic>
    <xdr:clientData/>
  </xdr:twoCellAnchor>
  <xdr:twoCellAnchor editAs="absolute">
    <xdr:from>
      <xdr:col>3</xdr:col>
      <xdr:colOff>495300</xdr:colOff>
      <xdr:row>75</xdr:row>
      <xdr:rowOff>63501</xdr:rowOff>
    </xdr:from>
    <xdr:to>
      <xdr:col>4</xdr:col>
      <xdr:colOff>381000</xdr:colOff>
      <xdr:row>75</xdr:row>
      <xdr:rowOff>63501</xdr:rowOff>
    </xdr:to>
    <xdr:cxnSp macro="">
      <xdr:nvCxnSpPr>
        <xdr:cNvPr id="19" name="Straight Arrow Connector 18">
          <a:extLst>
            <a:ext uri="{FF2B5EF4-FFF2-40B4-BE49-F238E27FC236}">
              <a16:creationId xmlns:a16="http://schemas.microsoft.com/office/drawing/2014/main" id="{AFBD9177-40B0-4A44-AA23-6BF5E9573FB1}"/>
            </a:ext>
          </a:extLst>
        </xdr:cNvPr>
        <xdr:cNvCxnSpPr>
          <a:cxnSpLocks noChangeAspect="1"/>
        </xdr:cNvCxnSpPr>
      </xdr:nvCxnSpPr>
      <xdr:spPr>
        <a:xfrm>
          <a:off x="2527300" y="28638501"/>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8</xdr:col>
      <xdr:colOff>330200</xdr:colOff>
      <xdr:row>75</xdr:row>
      <xdr:rowOff>88900</xdr:rowOff>
    </xdr:from>
    <xdr:to>
      <xdr:col>9</xdr:col>
      <xdr:colOff>215900</xdr:colOff>
      <xdr:row>75</xdr:row>
      <xdr:rowOff>88900</xdr:rowOff>
    </xdr:to>
    <xdr:cxnSp macro="">
      <xdr:nvCxnSpPr>
        <xdr:cNvPr id="20" name="Straight Arrow Connector 19">
          <a:extLst>
            <a:ext uri="{FF2B5EF4-FFF2-40B4-BE49-F238E27FC236}">
              <a16:creationId xmlns:a16="http://schemas.microsoft.com/office/drawing/2014/main" id="{177477AD-7412-9A46-A33C-0A99FB20A971}"/>
            </a:ext>
          </a:extLst>
        </xdr:cNvPr>
        <xdr:cNvCxnSpPr>
          <a:cxnSpLocks noChangeAspect="1"/>
        </xdr:cNvCxnSpPr>
      </xdr:nvCxnSpPr>
      <xdr:spPr>
        <a:xfrm>
          <a:off x="6489700" y="286639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12</xdr:col>
      <xdr:colOff>787400</xdr:colOff>
      <xdr:row>75</xdr:row>
      <xdr:rowOff>38100</xdr:rowOff>
    </xdr:from>
    <xdr:to>
      <xdr:col>13</xdr:col>
      <xdr:colOff>673100</xdr:colOff>
      <xdr:row>75</xdr:row>
      <xdr:rowOff>38100</xdr:rowOff>
    </xdr:to>
    <xdr:cxnSp macro="">
      <xdr:nvCxnSpPr>
        <xdr:cNvPr id="21" name="Straight Arrow Connector 20">
          <a:extLst>
            <a:ext uri="{FF2B5EF4-FFF2-40B4-BE49-F238E27FC236}">
              <a16:creationId xmlns:a16="http://schemas.microsoft.com/office/drawing/2014/main" id="{5058A9BF-32F7-2E48-A382-A33283EF7C02}"/>
            </a:ext>
          </a:extLst>
        </xdr:cNvPr>
        <xdr:cNvCxnSpPr>
          <a:cxnSpLocks noChangeAspect="1"/>
        </xdr:cNvCxnSpPr>
      </xdr:nvCxnSpPr>
      <xdr:spPr>
        <a:xfrm>
          <a:off x="10248900" y="286131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18</xdr:col>
      <xdr:colOff>647699</xdr:colOff>
      <xdr:row>84</xdr:row>
      <xdr:rowOff>25400</xdr:rowOff>
    </xdr:from>
    <xdr:to>
      <xdr:col>19</xdr:col>
      <xdr:colOff>596899</xdr:colOff>
      <xdr:row>84</xdr:row>
      <xdr:rowOff>25400</xdr:rowOff>
    </xdr:to>
    <xdr:cxnSp macro="">
      <xdr:nvCxnSpPr>
        <xdr:cNvPr id="22" name="Straight Arrow Connector 21">
          <a:extLst>
            <a:ext uri="{FF2B5EF4-FFF2-40B4-BE49-F238E27FC236}">
              <a16:creationId xmlns:a16="http://schemas.microsoft.com/office/drawing/2014/main" id="{F08193A6-4BE7-B14B-B446-A60400FCFCD9}"/>
            </a:ext>
          </a:extLst>
        </xdr:cNvPr>
        <xdr:cNvCxnSpPr>
          <a:cxnSpLocks noChangeAspect="1"/>
        </xdr:cNvCxnSpPr>
      </xdr:nvCxnSpPr>
      <xdr:spPr>
        <a:xfrm rot="9000000">
          <a:off x="15062199" y="32029400"/>
          <a:ext cx="7747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18</xdr:col>
      <xdr:colOff>673100</xdr:colOff>
      <xdr:row>77</xdr:row>
      <xdr:rowOff>368301</xdr:rowOff>
    </xdr:from>
    <xdr:to>
      <xdr:col>19</xdr:col>
      <xdr:colOff>622300</xdr:colOff>
      <xdr:row>77</xdr:row>
      <xdr:rowOff>368301</xdr:rowOff>
    </xdr:to>
    <xdr:cxnSp macro="">
      <xdr:nvCxnSpPr>
        <xdr:cNvPr id="25" name="Straight Arrow Connector 24">
          <a:extLst>
            <a:ext uri="{FF2B5EF4-FFF2-40B4-BE49-F238E27FC236}">
              <a16:creationId xmlns:a16="http://schemas.microsoft.com/office/drawing/2014/main" id="{94A5DAAC-E16F-3C47-A8CB-5D2510572527}"/>
            </a:ext>
          </a:extLst>
        </xdr:cNvPr>
        <xdr:cNvCxnSpPr>
          <a:cxnSpLocks noChangeAspect="1"/>
        </xdr:cNvCxnSpPr>
      </xdr:nvCxnSpPr>
      <xdr:spPr>
        <a:xfrm rot="1800000">
          <a:off x="15087600" y="29705301"/>
          <a:ext cx="7747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12</xdr:col>
      <xdr:colOff>88900</xdr:colOff>
      <xdr:row>85</xdr:row>
      <xdr:rowOff>241300</xdr:rowOff>
    </xdr:from>
    <xdr:to>
      <xdr:col>12</xdr:col>
      <xdr:colOff>800100</xdr:colOff>
      <xdr:row>85</xdr:row>
      <xdr:rowOff>241300</xdr:rowOff>
    </xdr:to>
    <xdr:cxnSp macro="">
      <xdr:nvCxnSpPr>
        <xdr:cNvPr id="26" name="Straight Arrow Connector 25">
          <a:extLst>
            <a:ext uri="{FF2B5EF4-FFF2-40B4-BE49-F238E27FC236}">
              <a16:creationId xmlns:a16="http://schemas.microsoft.com/office/drawing/2014/main" id="{1E21D739-2F9F-A44E-92B3-EE516CBA02CB}"/>
            </a:ext>
          </a:extLst>
        </xdr:cNvPr>
        <xdr:cNvCxnSpPr>
          <a:cxnSpLocks noChangeAspect="1"/>
        </xdr:cNvCxnSpPr>
      </xdr:nvCxnSpPr>
      <xdr:spPr>
        <a:xfrm rot="10800000">
          <a:off x="9550400" y="326263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355600</xdr:colOff>
      <xdr:row>85</xdr:row>
      <xdr:rowOff>241300</xdr:rowOff>
    </xdr:from>
    <xdr:to>
      <xdr:col>7</xdr:col>
      <xdr:colOff>241300</xdr:colOff>
      <xdr:row>85</xdr:row>
      <xdr:rowOff>241300</xdr:rowOff>
    </xdr:to>
    <xdr:cxnSp macro="">
      <xdr:nvCxnSpPr>
        <xdr:cNvPr id="27" name="Straight Arrow Connector 26">
          <a:extLst>
            <a:ext uri="{FF2B5EF4-FFF2-40B4-BE49-F238E27FC236}">
              <a16:creationId xmlns:a16="http://schemas.microsoft.com/office/drawing/2014/main" id="{22E5C418-E67C-E848-B5F7-BDA97F82A819}"/>
            </a:ext>
          </a:extLst>
        </xdr:cNvPr>
        <xdr:cNvCxnSpPr>
          <a:cxnSpLocks noChangeAspect="1"/>
        </xdr:cNvCxnSpPr>
      </xdr:nvCxnSpPr>
      <xdr:spPr>
        <a:xfrm rot="10800000">
          <a:off x="4864100" y="326263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94</xdr:row>
      <xdr:rowOff>0</xdr:rowOff>
    </xdr:from>
    <xdr:to>
      <xdr:col>16</xdr:col>
      <xdr:colOff>812800</xdr:colOff>
      <xdr:row>97</xdr:row>
      <xdr:rowOff>101600</xdr:rowOff>
    </xdr:to>
    <xdr:sp macro="" textlink="">
      <xdr:nvSpPr>
        <xdr:cNvPr id="29" name="TextBox 28">
          <a:extLst>
            <a:ext uri="{FF2B5EF4-FFF2-40B4-BE49-F238E27FC236}">
              <a16:creationId xmlns:a16="http://schemas.microsoft.com/office/drawing/2014/main" id="{005F1486-E285-AD4B-9A0E-477FD443EEB0}"/>
            </a:ext>
          </a:extLst>
        </xdr:cNvPr>
        <xdr:cNvSpPr txBox="1"/>
      </xdr:nvSpPr>
      <xdr:spPr>
        <a:xfrm>
          <a:off x="381000" y="35814000"/>
          <a:ext cx="13195300" cy="124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br>
            <a:rPr lang="en-GB" sz="1400">
              <a:latin typeface="Helvetica" pitchFamily="2" charset="0"/>
            </a:rPr>
          </a:br>
          <a:r>
            <a:rPr lang="en-GB" sz="1400">
              <a:latin typeface="Helvetica" pitchFamily="2" charset="0"/>
            </a:rPr>
            <a:t>Overall summary page will collate</a:t>
          </a:r>
          <a:r>
            <a:rPr lang="en-GB" sz="1400" baseline="0">
              <a:latin typeface="Helvetica" pitchFamily="2" charset="0"/>
            </a:rPr>
            <a:t> all the summaries from each category. This is aimed at being a quick reference when writing the scan summary to prevent unnecessary navigation around the document.</a:t>
          </a:r>
          <a:br>
            <a:rPr lang="en-GB" sz="1400" baseline="0">
              <a:latin typeface="Helvetica" pitchFamily="2" charset="0"/>
            </a:rPr>
          </a:br>
          <a:endParaRPr lang="en-GB" sz="1400" baseline="0">
            <a:latin typeface="Helvetica" pitchFamily="2" charset="0"/>
          </a:endParaRPr>
        </a:p>
        <a:p>
          <a:r>
            <a:rPr lang="en-GB" sz="1400" b="0" baseline="0">
              <a:latin typeface="Helvetica" pitchFamily="2" charset="0"/>
            </a:rPr>
            <a:t>Only the 'Summary' box should be filled in on this page.</a:t>
          </a:r>
        </a:p>
      </xdr:txBody>
    </xdr:sp>
    <xdr:clientData/>
  </xdr:twoCellAnchor>
  <xdr:twoCellAnchor editAs="oneCell">
    <xdr:from>
      <xdr:col>17</xdr:col>
      <xdr:colOff>330200</xdr:colOff>
      <xdr:row>93</xdr:row>
      <xdr:rowOff>304800</xdr:rowOff>
    </xdr:from>
    <xdr:to>
      <xdr:col>24</xdr:col>
      <xdr:colOff>774700</xdr:colOff>
      <xdr:row>104</xdr:row>
      <xdr:rowOff>142882</xdr:rowOff>
    </xdr:to>
    <xdr:pic>
      <xdr:nvPicPr>
        <xdr:cNvPr id="30" name="Picture 29" descr="page3image40828352">
          <a:extLst>
            <a:ext uri="{FF2B5EF4-FFF2-40B4-BE49-F238E27FC236}">
              <a16:creationId xmlns:a16="http://schemas.microsoft.com/office/drawing/2014/main" id="{93F1C6DD-BF11-AA4D-939F-154D7F59FA11}"/>
            </a:ext>
          </a:extLst>
        </xdr:cNvPr>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13919200" y="35737800"/>
          <a:ext cx="6223000" cy="4029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34</xdr:col>
      <xdr:colOff>76200</xdr:colOff>
      <xdr:row>107</xdr:row>
      <xdr:rowOff>76200</xdr:rowOff>
    </xdr:from>
    <xdr:to>
      <xdr:col>41</xdr:col>
      <xdr:colOff>431801</xdr:colOff>
      <xdr:row>121</xdr:row>
      <xdr:rowOff>25400</xdr:rowOff>
    </xdr:to>
    <xdr:sp macro="" textlink="">
      <xdr:nvSpPr>
        <xdr:cNvPr id="31" name="Rectangle 30">
          <a:extLst>
            <a:ext uri="{FF2B5EF4-FFF2-40B4-BE49-F238E27FC236}">
              <a16:creationId xmlns:a16="http://schemas.microsoft.com/office/drawing/2014/main" id="{211C13E3-A4DC-5344-B308-DBD7F655C2C7}"/>
            </a:ext>
          </a:extLst>
        </xdr:cNvPr>
        <xdr:cNvSpPr>
          <a:spLocks noChangeAspect="1"/>
        </xdr:cNvSpPr>
      </xdr:nvSpPr>
      <xdr:spPr>
        <a:xfrm>
          <a:off x="27698700" y="40843200"/>
          <a:ext cx="6134101" cy="5283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27</xdr:col>
      <xdr:colOff>342900</xdr:colOff>
      <xdr:row>107</xdr:row>
      <xdr:rowOff>63500</xdr:rowOff>
    </xdr:from>
    <xdr:to>
      <xdr:col>33</xdr:col>
      <xdr:colOff>177800</xdr:colOff>
      <xdr:row>122</xdr:row>
      <xdr:rowOff>139700</xdr:rowOff>
    </xdr:to>
    <xdr:sp macro="" textlink="">
      <xdr:nvSpPr>
        <xdr:cNvPr id="32" name="Rectangle 31">
          <a:extLst>
            <a:ext uri="{FF2B5EF4-FFF2-40B4-BE49-F238E27FC236}">
              <a16:creationId xmlns:a16="http://schemas.microsoft.com/office/drawing/2014/main" id="{C6960417-B27E-1A4F-B6BC-9CD2CBEF8757}"/>
            </a:ext>
          </a:extLst>
        </xdr:cNvPr>
        <xdr:cNvSpPr>
          <a:spLocks noChangeAspect="1"/>
        </xdr:cNvSpPr>
      </xdr:nvSpPr>
      <xdr:spPr>
        <a:xfrm>
          <a:off x="22186900" y="40830500"/>
          <a:ext cx="4787900" cy="5791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18</xdr:col>
      <xdr:colOff>622300</xdr:colOff>
      <xdr:row>107</xdr:row>
      <xdr:rowOff>38100</xdr:rowOff>
    </xdr:from>
    <xdr:to>
      <xdr:col>26</xdr:col>
      <xdr:colOff>457200</xdr:colOff>
      <xdr:row>124</xdr:row>
      <xdr:rowOff>330200</xdr:rowOff>
    </xdr:to>
    <xdr:sp macro="" textlink="">
      <xdr:nvSpPr>
        <xdr:cNvPr id="33" name="Rectangle 32">
          <a:extLst>
            <a:ext uri="{FF2B5EF4-FFF2-40B4-BE49-F238E27FC236}">
              <a16:creationId xmlns:a16="http://schemas.microsoft.com/office/drawing/2014/main" id="{DD53E1D6-73F8-E045-BCD7-8D42C17E8109}"/>
            </a:ext>
          </a:extLst>
        </xdr:cNvPr>
        <xdr:cNvSpPr>
          <a:spLocks noChangeAspect="1"/>
        </xdr:cNvSpPr>
      </xdr:nvSpPr>
      <xdr:spPr>
        <a:xfrm>
          <a:off x="15036800" y="40805100"/>
          <a:ext cx="6438900" cy="676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12</xdr:col>
      <xdr:colOff>535315</xdr:colOff>
      <xdr:row>107</xdr:row>
      <xdr:rowOff>12700</xdr:rowOff>
    </xdr:from>
    <xdr:to>
      <xdr:col>17</xdr:col>
      <xdr:colOff>736600</xdr:colOff>
      <xdr:row>116</xdr:row>
      <xdr:rowOff>88900</xdr:rowOff>
    </xdr:to>
    <xdr:sp macro="" textlink="">
      <xdr:nvSpPr>
        <xdr:cNvPr id="34" name="Rectangle 33">
          <a:extLst>
            <a:ext uri="{FF2B5EF4-FFF2-40B4-BE49-F238E27FC236}">
              <a16:creationId xmlns:a16="http://schemas.microsoft.com/office/drawing/2014/main" id="{FCB9BC27-3FF1-E446-B92D-8DCF697AB451}"/>
            </a:ext>
          </a:extLst>
        </xdr:cNvPr>
        <xdr:cNvSpPr>
          <a:spLocks noChangeAspect="1"/>
        </xdr:cNvSpPr>
      </xdr:nvSpPr>
      <xdr:spPr>
        <a:xfrm>
          <a:off x="9996815" y="40779700"/>
          <a:ext cx="4328785" cy="3505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63500</xdr:colOff>
      <xdr:row>107</xdr:row>
      <xdr:rowOff>0</xdr:rowOff>
    </xdr:from>
    <xdr:to>
      <xdr:col>11</xdr:col>
      <xdr:colOff>594985</xdr:colOff>
      <xdr:row>122</xdr:row>
      <xdr:rowOff>1</xdr:rowOff>
    </xdr:to>
    <xdr:sp macro="" textlink="">
      <xdr:nvSpPr>
        <xdr:cNvPr id="35" name="Rectangle 34">
          <a:extLst>
            <a:ext uri="{FF2B5EF4-FFF2-40B4-BE49-F238E27FC236}">
              <a16:creationId xmlns:a16="http://schemas.microsoft.com/office/drawing/2014/main" id="{1AB8820E-6735-4C4C-8D4E-4BADD5705B4E}"/>
            </a:ext>
          </a:extLst>
        </xdr:cNvPr>
        <xdr:cNvSpPr>
          <a:spLocks noChangeAspect="1"/>
        </xdr:cNvSpPr>
      </xdr:nvSpPr>
      <xdr:spPr>
        <a:xfrm>
          <a:off x="4572000" y="40767000"/>
          <a:ext cx="4658985" cy="57150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0</xdr:colOff>
      <xdr:row>107</xdr:row>
      <xdr:rowOff>12700</xdr:rowOff>
    </xdr:from>
    <xdr:to>
      <xdr:col>5</xdr:col>
      <xdr:colOff>147673</xdr:colOff>
      <xdr:row>117</xdr:row>
      <xdr:rowOff>139700</xdr:rowOff>
    </xdr:to>
    <xdr:sp macro="" textlink="">
      <xdr:nvSpPr>
        <xdr:cNvPr id="36" name="Rectangle 35">
          <a:extLst>
            <a:ext uri="{FF2B5EF4-FFF2-40B4-BE49-F238E27FC236}">
              <a16:creationId xmlns:a16="http://schemas.microsoft.com/office/drawing/2014/main" id="{752FCBDE-507C-A746-B24B-FEDFDD294D68}"/>
            </a:ext>
          </a:extLst>
        </xdr:cNvPr>
        <xdr:cNvSpPr>
          <a:spLocks noChangeAspect="1"/>
        </xdr:cNvSpPr>
      </xdr:nvSpPr>
      <xdr:spPr>
        <a:xfrm>
          <a:off x="381000" y="40779700"/>
          <a:ext cx="3449673" cy="3937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xdr:col>
      <xdr:colOff>381000</xdr:colOff>
      <xdr:row>107</xdr:row>
      <xdr:rowOff>292100</xdr:rowOff>
    </xdr:from>
    <xdr:to>
      <xdr:col>4</xdr:col>
      <xdr:colOff>596339</xdr:colOff>
      <xdr:row>112</xdr:row>
      <xdr:rowOff>139700</xdr:rowOff>
    </xdr:to>
    <xdr:pic>
      <xdr:nvPicPr>
        <xdr:cNvPr id="37" name="Picture 36">
          <a:extLst>
            <a:ext uri="{FF2B5EF4-FFF2-40B4-BE49-F238E27FC236}">
              <a16:creationId xmlns:a16="http://schemas.microsoft.com/office/drawing/2014/main" id="{6F27BA10-B84B-8D4D-9CDD-FBBD99091925}"/>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762000" y="41059100"/>
          <a:ext cx="2691839" cy="1752600"/>
        </a:xfrm>
        <a:prstGeom prst="rect">
          <a:avLst/>
        </a:prstGeom>
      </xdr:spPr>
    </xdr:pic>
    <xdr:clientData/>
  </xdr:twoCellAnchor>
  <xdr:twoCellAnchor editAs="absolute">
    <xdr:from>
      <xdr:col>6</xdr:col>
      <xdr:colOff>457200</xdr:colOff>
      <xdr:row>107</xdr:row>
      <xdr:rowOff>266700</xdr:rowOff>
    </xdr:from>
    <xdr:to>
      <xdr:col>11</xdr:col>
      <xdr:colOff>116179</xdr:colOff>
      <xdr:row>117</xdr:row>
      <xdr:rowOff>292100</xdr:rowOff>
    </xdr:to>
    <xdr:pic>
      <xdr:nvPicPr>
        <xdr:cNvPr id="38" name="Picture 37">
          <a:extLst>
            <a:ext uri="{FF2B5EF4-FFF2-40B4-BE49-F238E27FC236}">
              <a16:creationId xmlns:a16="http://schemas.microsoft.com/office/drawing/2014/main" id="{B7A3F893-45F2-4C49-B30D-030A20DDA38A}"/>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65700" y="41033700"/>
          <a:ext cx="3786479" cy="3835400"/>
        </a:xfrm>
        <a:prstGeom prst="rect">
          <a:avLst/>
        </a:prstGeom>
      </xdr:spPr>
    </xdr:pic>
    <xdr:clientData/>
  </xdr:twoCellAnchor>
  <xdr:twoCellAnchor editAs="absolute">
    <xdr:from>
      <xdr:col>1</xdr:col>
      <xdr:colOff>368300</xdr:colOff>
      <xdr:row>112</xdr:row>
      <xdr:rowOff>368300</xdr:rowOff>
    </xdr:from>
    <xdr:to>
      <xdr:col>4</xdr:col>
      <xdr:colOff>520700</xdr:colOff>
      <xdr:row>117</xdr:row>
      <xdr:rowOff>38100</xdr:rowOff>
    </xdr:to>
    <xdr:sp macro="" textlink="">
      <xdr:nvSpPr>
        <xdr:cNvPr id="39" name="TextBox 38">
          <a:extLst>
            <a:ext uri="{FF2B5EF4-FFF2-40B4-BE49-F238E27FC236}">
              <a16:creationId xmlns:a16="http://schemas.microsoft.com/office/drawing/2014/main" id="{AC274D61-E828-7C4B-A080-AB09B355940B}"/>
            </a:ext>
          </a:extLst>
        </xdr:cNvPr>
        <xdr:cNvSpPr txBox="1">
          <a:spLocks noChangeAspect="1"/>
        </xdr:cNvSpPr>
      </xdr:nvSpPr>
      <xdr:spPr>
        <a:xfrm>
          <a:off x="749300" y="43040300"/>
          <a:ext cx="2628900" cy="157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1)</a:t>
          </a:r>
        </a:p>
        <a:p>
          <a:endParaRPr lang="en-GB" sz="1400">
            <a:latin typeface="Helvetica" pitchFamily="2" charset="0"/>
          </a:endParaRPr>
        </a:p>
        <a:p>
          <a:r>
            <a:rPr lang="en-GB" sz="1400">
              <a:latin typeface="Helvetica" pitchFamily="2" charset="0"/>
            </a:rPr>
            <a:t>Add</a:t>
          </a:r>
          <a:r>
            <a:rPr lang="en-GB" sz="1400" baseline="0">
              <a:latin typeface="Helvetica" pitchFamily="2" charset="0"/>
            </a:rPr>
            <a:t> major findings or memorable words to the 'key words' cell to help identification in logbook.</a:t>
          </a:r>
        </a:p>
        <a:p>
          <a:endParaRPr lang="en-GB" sz="1400" baseline="0">
            <a:latin typeface="Helvetica" pitchFamily="2" charset="0"/>
          </a:endParaRPr>
        </a:p>
        <a:p>
          <a:r>
            <a:rPr lang="en-GB" sz="1400">
              <a:latin typeface="Helvetica" pitchFamily="2" charset="0"/>
            </a:rPr>
            <a:t>Select entire row.</a:t>
          </a:r>
        </a:p>
      </xdr:txBody>
    </xdr:sp>
    <xdr:clientData/>
  </xdr:twoCellAnchor>
  <xdr:twoCellAnchor editAs="absolute">
    <xdr:from>
      <xdr:col>6</xdr:col>
      <xdr:colOff>393700</xdr:colOff>
      <xdr:row>118</xdr:row>
      <xdr:rowOff>38100</xdr:rowOff>
    </xdr:from>
    <xdr:to>
      <xdr:col>11</xdr:col>
      <xdr:colOff>228600</xdr:colOff>
      <xdr:row>121</xdr:row>
      <xdr:rowOff>254000</xdr:rowOff>
    </xdr:to>
    <xdr:sp macro="" textlink="">
      <xdr:nvSpPr>
        <xdr:cNvPr id="40" name="TextBox 39">
          <a:extLst>
            <a:ext uri="{FF2B5EF4-FFF2-40B4-BE49-F238E27FC236}">
              <a16:creationId xmlns:a16="http://schemas.microsoft.com/office/drawing/2014/main" id="{C91FBE83-8956-5A42-8003-61F693B887C2}"/>
            </a:ext>
          </a:extLst>
        </xdr:cNvPr>
        <xdr:cNvSpPr txBox="1">
          <a:spLocks noChangeAspect="1"/>
        </xdr:cNvSpPr>
      </xdr:nvSpPr>
      <xdr:spPr>
        <a:xfrm>
          <a:off x="4902200" y="44996100"/>
          <a:ext cx="3962400" cy="1358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2)</a:t>
          </a:r>
        </a:p>
        <a:p>
          <a:endParaRPr lang="en-GB" sz="1400">
            <a:latin typeface="Helvetica" pitchFamily="2" charset="0"/>
          </a:endParaRPr>
        </a:p>
        <a:p>
          <a:r>
            <a:rPr lang="en-GB" sz="1400">
              <a:latin typeface="Helvetica" pitchFamily="2" charset="0"/>
            </a:rPr>
            <a:t>Right</a:t>
          </a:r>
          <a:r>
            <a:rPr lang="en-GB" sz="1400" baseline="0">
              <a:latin typeface="Helvetica" pitchFamily="2" charset="0"/>
            </a:rPr>
            <a:t> click and copy entire row.</a:t>
          </a:r>
        </a:p>
        <a:p>
          <a:endParaRPr lang="en-GB" sz="1400" baseline="0">
            <a:latin typeface="Helvetica" pitchFamily="2"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latin typeface="Helvetica" pitchFamily="2" charset="0"/>
            </a:rPr>
            <a:t>Note you need to right</a:t>
          </a:r>
          <a:r>
            <a:rPr lang="en-GB" sz="1400" baseline="0">
              <a:latin typeface="Helvetica" pitchFamily="2" charset="0"/>
            </a:rPr>
            <a:t> click with the cursor in the same location as you selected the entire row in step 1.</a:t>
          </a:r>
          <a:endParaRPr lang="en-GB" sz="1400">
            <a:latin typeface="Helvetica" pitchFamily="2" charset="0"/>
          </a:endParaRPr>
        </a:p>
        <a:p>
          <a:endParaRPr lang="en-GB" sz="1400">
            <a:latin typeface="Helvetica" pitchFamily="2" charset="0"/>
          </a:endParaRPr>
        </a:p>
      </xdr:txBody>
    </xdr:sp>
    <xdr:clientData/>
  </xdr:twoCellAnchor>
  <xdr:twoCellAnchor editAs="absolute">
    <xdr:from>
      <xdr:col>13</xdr:col>
      <xdr:colOff>101600</xdr:colOff>
      <xdr:row>107</xdr:row>
      <xdr:rowOff>266700</xdr:rowOff>
    </xdr:from>
    <xdr:to>
      <xdr:col>17</xdr:col>
      <xdr:colOff>332306</xdr:colOff>
      <xdr:row>113</xdr:row>
      <xdr:rowOff>38100</xdr:rowOff>
    </xdr:to>
    <xdr:pic>
      <xdr:nvPicPr>
        <xdr:cNvPr id="41" name="Picture 40">
          <a:extLst>
            <a:ext uri="{FF2B5EF4-FFF2-40B4-BE49-F238E27FC236}">
              <a16:creationId xmlns:a16="http://schemas.microsoft.com/office/drawing/2014/main" id="{954220C2-85A3-964F-8C8C-4C6A5E92DC95}"/>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388600" y="41033700"/>
          <a:ext cx="3532706" cy="2057400"/>
        </a:xfrm>
        <a:prstGeom prst="rect">
          <a:avLst/>
        </a:prstGeom>
      </xdr:spPr>
    </xdr:pic>
    <xdr:clientData/>
  </xdr:twoCellAnchor>
  <xdr:twoCellAnchor editAs="absolute">
    <xdr:from>
      <xdr:col>19</xdr:col>
      <xdr:colOff>241300</xdr:colOff>
      <xdr:row>108</xdr:row>
      <xdr:rowOff>152400</xdr:rowOff>
    </xdr:from>
    <xdr:to>
      <xdr:col>25</xdr:col>
      <xdr:colOff>774700</xdr:colOff>
      <xdr:row>120</xdr:row>
      <xdr:rowOff>343637</xdr:rowOff>
    </xdr:to>
    <xdr:pic>
      <xdr:nvPicPr>
        <xdr:cNvPr id="42" name="Picture 41">
          <a:extLst>
            <a:ext uri="{FF2B5EF4-FFF2-40B4-BE49-F238E27FC236}">
              <a16:creationId xmlns:a16="http://schemas.microsoft.com/office/drawing/2014/main" id="{59F39704-D651-0945-9863-2915F7BAF41B}"/>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5481300" y="41300400"/>
          <a:ext cx="5486400" cy="4763237"/>
        </a:xfrm>
        <a:prstGeom prst="rect">
          <a:avLst/>
        </a:prstGeom>
      </xdr:spPr>
    </xdr:pic>
    <xdr:clientData/>
  </xdr:twoCellAnchor>
  <xdr:twoCellAnchor editAs="absolute">
    <xdr:from>
      <xdr:col>27</xdr:col>
      <xdr:colOff>787400</xdr:colOff>
      <xdr:row>108</xdr:row>
      <xdr:rowOff>139700</xdr:rowOff>
    </xdr:from>
    <xdr:to>
      <xdr:col>32</xdr:col>
      <xdr:colOff>543426</xdr:colOff>
      <xdr:row>119</xdr:row>
      <xdr:rowOff>38100</xdr:rowOff>
    </xdr:to>
    <xdr:pic>
      <xdr:nvPicPr>
        <xdr:cNvPr id="43" name="Picture 42">
          <a:extLst>
            <a:ext uri="{FF2B5EF4-FFF2-40B4-BE49-F238E27FC236}">
              <a16:creationId xmlns:a16="http://schemas.microsoft.com/office/drawing/2014/main" id="{3B34869D-6C8C-1046-8BFD-E6929147514B}"/>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2631400" y="41287700"/>
          <a:ext cx="3883526" cy="4089400"/>
        </a:xfrm>
        <a:prstGeom prst="rect">
          <a:avLst/>
        </a:prstGeom>
      </xdr:spPr>
    </xdr:pic>
    <xdr:clientData/>
  </xdr:twoCellAnchor>
  <xdr:twoCellAnchor editAs="absolute">
    <xdr:from>
      <xdr:col>13</xdr:col>
      <xdr:colOff>50800</xdr:colOff>
      <xdr:row>113</xdr:row>
      <xdr:rowOff>101600</xdr:rowOff>
    </xdr:from>
    <xdr:to>
      <xdr:col>17</xdr:col>
      <xdr:colOff>203200</xdr:colOff>
      <xdr:row>116</xdr:row>
      <xdr:rowOff>0</xdr:rowOff>
    </xdr:to>
    <xdr:sp macro="" textlink="">
      <xdr:nvSpPr>
        <xdr:cNvPr id="44" name="TextBox 43">
          <a:extLst>
            <a:ext uri="{FF2B5EF4-FFF2-40B4-BE49-F238E27FC236}">
              <a16:creationId xmlns:a16="http://schemas.microsoft.com/office/drawing/2014/main" id="{AAFEBA33-61F5-4747-95E2-C2D946A61851}"/>
            </a:ext>
          </a:extLst>
        </xdr:cNvPr>
        <xdr:cNvSpPr txBox="1">
          <a:spLocks noChangeAspect="1"/>
        </xdr:cNvSpPr>
      </xdr:nvSpPr>
      <xdr:spPr>
        <a:xfrm>
          <a:off x="10337800" y="43154600"/>
          <a:ext cx="3454400" cy="104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3)</a:t>
          </a:r>
        </a:p>
        <a:p>
          <a:endParaRPr lang="en-GB" sz="1400">
            <a:latin typeface="Helvetica" pitchFamily="2" charset="0"/>
          </a:endParaRPr>
        </a:p>
        <a:p>
          <a:r>
            <a:rPr lang="en-GB" sz="1400">
              <a:latin typeface="Helvetica" pitchFamily="2" charset="0"/>
            </a:rPr>
            <a:t>Open the Logbook File.</a:t>
          </a:r>
        </a:p>
        <a:p>
          <a:endParaRPr lang="en-GB" sz="1400">
            <a:latin typeface="Helvetica" pitchFamily="2" charset="0"/>
          </a:endParaRPr>
        </a:p>
        <a:p>
          <a:r>
            <a:rPr lang="en-GB" sz="1400">
              <a:latin typeface="Helvetica" pitchFamily="2" charset="0"/>
            </a:rPr>
            <a:t>Select entire row.</a:t>
          </a:r>
        </a:p>
      </xdr:txBody>
    </xdr:sp>
    <xdr:clientData/>
  </xdr:twoCellAnchor>
  <xdr:twoCellAnchor editAs="absolute">
    <xdr:from>
      <xdr:col>19</xdr:col>
      <xdr:colOff>241300</xdr:colOff>
      <xdr:row>121</xdr:row>
      <xdr:rowOff>101600</xdr:rowOff>
    </xdr:from>
    <xdr:to>
      <xdr:col>26</xdr:col>
      <xdr:colOff>50800</xdr:colOff>
      <xdr:row>124</xdr:row>
      <xdr:rowOff>177800</xdr:rowOff>
    </xdr:to>
    <xdr:sp macro="" textlink="">
      <xdr:nvSpPr>
        <xdr:cNvPr id="45" name="TextBox 44">
          <a:extLst>
            <a:ext uri="{FF2B5EF4-FFF2-40B4-BE49-F238E27FC236}">
              <a16:creationId xmlns:a16="http://schemas.microsoft.com/office/drawing/2014/main" id="{2A2CE827-40B7-6F43-9DAB-0919CB839E7E}"/>
            </a:ext>
          </a:extLst>
        </xdr:cNvPr>
        <xdr:cNvSpPr txBox="1">
          <a:spLocks noChangeAspect="1"/>
        </xdr:cNvSpPr>
      </xdr:nvSpPr>
      <xdr:spPr>
        <a:xfrm>
          <a:off x="15481300" y="46202600"/>
          <a:ext cx="558800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4)</a:t>
          </a:r>
        </a:p>
        <a:p>
          <a:endParaRPr lang="en-GB" sz="1400">
            <a:latin typeface="Helvetica" pitchFamily="2" charset="0"/>
          </a:endParaRPr>
        </a:p>
        <a:p>
          <a:r>
            <a:rPr lang="en-GB" sz="1400">
              <a:latin typeface="Helvetica" pitchFamily="2" charset="0"/>
            </a:rPr>
            <a:t>Right click, paste special subcategory and click on 'Paste Special...'.</a:t>
          </a:r>
        </a:p>
        <a:p>
          <a:endParaRPr lang="en-GB" sz="1400">
            <a:latin typeface="Helvetica" pitchFamily="2" charset="0"/>
          </a:endParaRPr>
        </a:p>
        <a:p>
          <a:r>
            <a:rPr lang="en-GB" sz="1400">
              <a:latin typeface="Helvetica" pitchFamily="2" charset="0"/>
            </a:rPr>
            <a:t>Note you need to right</a:t>
          </a:r>
          <a:r>
            <a:rPr lang="en-GB" sz="1400" baseline="0">
              <a:latin typeface="Helvetica" pitchFamily="2" charset="0"/>
            </a:rPr>
            <a:t> click with the cursor in the same location as you selected the entire row in step 3.</a:t>
          </a:r>
          <a:endParaRPr lang="en-GB" sz="1400">
            <a:latin typeface="Helvetica" pitchFamily="2" charset="0"/>
          </a:endParaRPr>
        </a:p>
      </xdr:txBody>
    </xdr:sp>
    <xdr:clientData/>
  </xdr:twoCellAnchor>
  <xdr:twoCellAnchor editAs="absolute">
    <xdr:from>
      <xdr:col>27</xdr:col>
      <xdr:colOff>774700</xdr:colOff>
      <xdr:row>119</xdr:row>
      <xdr:rowOff>241300</xdr:rowOff>
    </xdr:from>
    <xdr:to>
      <xdr:col>32</xdr:col>
      <xdr:colOff>635000</xdr:colOff>
      <xdr:row>122</xdr:row>
      <xdr:rowOff>25400</xdr:rowOff>
    </xdr:to>
    <xdr:sp macro="" textlink="">
      <xdr:nvSpPr>
        <xdr:cNvPr id="46" name="TextBox 45">
          <a:extLst>
            <a:ext uri="{FF2B5EF4-FFF2-40B4-BE49-F238E27FC236}">
              <a16:creationId xmlns:a16="http://schemas.microsoft.com/office/drawing/2014/main" id="{F82F7356-6869-DF4E-8632-4860BBFF097C}"/>
            </a:ext>
          </a:extLst>
        </xdr:cNvPr>
        <xdr:cNvSpPr txBox="1">
          <a:spLocks noChangeAspect="1"/>
        </xdr:cNvSpPr>
      </xdr:nvSpPr>
      <xdr:spPr>
        <a:xfrm>
          <a:off x="22618700" y="45580300"/>
          <a:ext cx="3987800" cy="927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5)</a:t>
          </a:r>
        </a:p>
        <a:p>
          <a:endParaRPr lang="en-GB" sz="1400">
            <a:latin typeface="Helvetica" pitchFamily="2" charset="0"/>
          </a:endParaRPr>
        </a:p>
        <a:p>
          <a:r>
            <a:rPr lang="en-GB" sz="1400">
              <a:latin typeface="Helvetica" pitchFamily="2" charset="0"/>
            </a:rPr>
            <a:t>Check</a:t>
          </a:r>
          <a:r>
            <a:rPr lang="en-GB" sz="1400" baseline="0">
              <a:latin typeface="Helvetica" pitchFamily="2" charset="0"/>
            </a:rPr>
            <a:t> the options 'Value and number formats' and 'Skip Blanks'.</a:t>
          </a:r>
          <a:endParaRPr lang="en-GB" sz="1400">
            <a:latin typeface="Helvetica" pitchFamily="2" charset="0"/>
          </a:endParaRPr>
        </a:p>
      </xdr:txBody>
    </xdr:sp>
    <xdr:clientData/>
  </xdr:twoCellAnchor>
  <xdr:twoCellAnchor editAs="absolute">
    <xdr:from>
      <xdr:col>34</xdr:col>
      <xdr:colOff>520700</xdr:colOff>
      <xdr:row>108</xdr:row>
      <xdr:rowOff>139700</xdr:rowOff>
    </xdr:from>
    <xdr:to>
      <xdr:col>40</xdr:col>
      <xdr:colOff>786645</xdr:colOff>
      <xdr:row>117</xdr:row>
      <xdr:rowOff>38100</xdr:rowOff>
    </xdr:to>
    <xdr:pic>
      <xdr:nvPicPr>
        <xdr:cNvPr id="47" name="Picture 46">
          <a:extLst>
            <a:ext uri="{FF2B5EF4-FFF2-40B4-BE49-F238E27FC236}">
              <a16:creationId xmlns:a16="http://schemas.microsoft.com/office/drawing/2014/main" id="{F36DECC5-3FC4-3B49-8286-93EB8C46AB6E}"/>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28143200" y="41287700"/>
          <a:ext cx="5218945" cy="3327400"/>
        </a:xfrm>
        <a:prstGeom prst="rect">
          <a:avLst/>
        </a:prstGeom>
      </xdr:spPr>
    </xdr:pic>
    <xdr:clientData/>
  </xdr:twoCellAnchor>
  <xdr:twoCellAnchor editAs="absolute">
    <xdr:from>
      <xdr:col>34</xdr:col>
      <xdr:colOff>482600</xdr:colOff>
      <xdr:row>117</xdr:row>
      <xdr:rowOff>279400</xdr:rowOff>
    </xdr:from>
    <xdr:to>
      <xdr:col>40</xdr:col>
      <xdr:colOff>749300</xdr:colOff>
      <xdr:row>120</xdr:row>
      <xdr:rowOff>241301</xdr:rowOff>
    </xdr:to>
    <xdr:sp macro="" textlink="">
      <xdr:nvSpPr>
        <xdr:cNvPr id="48" name="TextBox 47">
          <a:extLst>
            <a:ext uri="{FF2B5EF4-FFF2-40B4-BE49-F238E27FC236}">
              <a16:creationId xmlns:a16="http://schemas.microsoft.com/office/drawing/2014/main" id="{F6728F86-6884-0E4F-AF07-DA492C6FCCD3}"/>
            </a:ext>
          </a:extLst>
        </xdr:cNvPr>
        <xdr:cNvSpPr txBox="1">
          <a:spLocks noChangeAspect="1"/>
        </xdr:cNvSpPr>
      </xdr:nvSpPr>
      <xdr:spPr>
        <a:xfrm>
          <a:off x="28105100" y="44856400"/>
          <a:ext cx="5219700" cy="1104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Helvetica" pitchFamily="2" charset="0"/>
            </a:rPr>
            <a:t>6)</a:t>
          </a:r>
        </a:p>
        <a:p>
          <a:endParaRPr lang="en-GB" sz="1400">
            <a:latin typeface="Helvetica" pitchFamily="2" charset="0"/>
          </a:endParaRPr>
        </a:p>
        <a:p>
          <a:r>
            <a:rPr lang="en-GB" sz="1400">
              <a:latin typeface="Helvetica" pitchFamily="2" charset="0"/>
            </a:rPr>
            <a:t>Findings should be</a:t>
          </a:r>
          <a:r>
            <a:rPr lang="en-GB" sz="1400" baseline="0">
              <a:latin typeface="Helvetica" pitchFamily="2" charset="0"/>
            </a:rPr>
            <a:t> correctly pasted into relevant rows.</a:t>
          </a:r>
        </a:p>
        <a:p>
          <a:endParaRPr lang="en-GB" sz="1400" baseline="0">
            <a:latin typeface="Helvetica" pitchFamily="2" charset="0"/>
          </a:endParaRPr>
        </a:p>
        <a:p>
          <a:r>
            <a:rPr lang="en-GB" sz="1400" baseline="0">
              <a:latin typeface="Helvetica" pitchFamily="2" charset="0"/>
            </a:rPr>
            <a:t>Repeat for each entry.</a:t>
          </a:r>
          <a:endParaRPr lang="en-GB" sz="1400">
            <a:latin typeface="Helvetica" pitchFamily="2" charset="0"/>
          </a:endParaRPr>
        </a:p>
      </xdr:txBody>
    </xdr:sp>
    <xdr:clientData/>
  </xdr:twoCellAnchor>
  <xdr:twoCellAnchor editAs="absolute">
    <xdr:from>
      <xdr:col>5</xdr:col>
      <xdr:colOff>165100</xdr:colOff>
      <xdr:row>111</xdr:row>
      <xdr:rowOff>50800</xdr:rowOff>
    </xdr:from>
    <xdr:to>
      <xdr:col>6</xdr:col>
      <xdr:colOff>50800</xdr:colOff>
      <xdr:row>111</xdr:row>
      <xdr:rowOff>50800</xdr:rowOff>
    </xdr:to>
    <xdr:cxnSp macro="">
      <xdr:nvCxnSpPr>
        <xdr:cNvPr id="49" name="Straight Arrow Connector 48">
          <a:extLst>
            <a:ext uri="{FF2B5EF4-FFF2-40B4-BE49-F238E27FC236}">
              <a16:creationId xmlns:a16="http://schemas.microsoft.com/office/drawing/2014/main" id="{DCDEEE83-834F-C147-A10C-7BB90765BF95}"/>
            </a:ext>
          </a:extLst>
        </xdr:cNvPr>
        <xdr:cNvCxnSpPr>
          <a:cxnSpLocks noChangeAspect="1"/>
        </xdr:cNvCxnSpPr>
      </xdr:nvCxnSpPr>
      <xdr:spPr>
        <a:xfrm>
          <a:off x="38481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609600</xdr:colOff>
      <xdr:row>111</xdr:row>
      <xdr:rowOff>50800</xdr:rowOff>
    </xdr:from>
    <xdr:to>
      <xdr:col>12</xdr:col>
      <xdr:colOff>495300</xdr:colOff>
      <xdr:row>111</xdr:row>
      <xdr:rowOff>50800</xdr:rowOff>
    </xdr:to>
    <xdr:cxnSp macro="">
      <xdr:nvCxnSpPr>
        <xdr:cNvPr id="50" name="Straight Arrow Connector 49">
          <a:extLst>
            <a:ext uri="{FF2B5EF4-FFF2-40B4-BE49-F238E27FC236}">
              <a16:creationId xmlns:a16="http://schemas.microsoft.com/office/drawing/2014/main" id="{9D50D455-A240-324D-AE35-8CA1DEE19126}"/>
            </a:ext>
          </a:extLst>
        </xdr:cNvPr>
        <xdr:cNvCxnSpPr>
          <a:cxnSpLocks noChangeAspect="1"/>
        </xdr:cNvCxnSpPr>
      </xdr:nvCxnSpPr>
      <xdr:spPr>
        <a:xfrm>
          <a:off x="92456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17</xdr:col>
      <xdr:colOff>749300</xdr:colOff>
      <xdr:row>111</xdr:row>
      <xdr:rowOff>50800</xdr:rowOff>
    </xdr:from>
    <xdr:to>
      <xdr:col>18</xdr:col>
      <xdr:colOff>635000</xdr:colOff>
      <xdr:row>111</xdr:row>
      <xdr:rowOff>50800</xdr:rowOff>
    </xdr:to>
    <xdr:cxnSp macro="">
      <xdr:nvCxnSpPr>
        <xdr:cNvPr id="51" name="Straight Arrow Connector 50">
          <a:extLst>
            <a:ext uri="{FF2B5EF4-FFF2-40B4-BE49-F238E27FC236}">
              <a16:creationId xmlns:a16="http://schemas.microsoft.com/office/drawing/2014/main" id="{7378A11D-BFC1-9241-942D-07EDA7936BE9}"/>
            </a:ext>
          </a:extLst>
        </xdr:cNvPr>
        <xdr:cNvCxnSpPr>
          <a:cxnSpLocks noChangeAspect="1"/>
        </xdr:cNvCxnSpPr>
      </xdr:nvCxnSpPr>
      <xdr:spPr>
        <a:xfrm>
          <a:off x="143383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26</xdr:col>
      <xdr:colOff>457200</xdr:colOff>
      <xdr:row>111</xdr:row>
      <xdr:rowOff>50800</xdr:rowOff>
    </xdr:from>
    <xdr:to>
      <xdr:col>27</xdr:col>
      <xdr:colOff>342900</xdr:colOff>
      <xdr:row>111</xdr:row>
      <xdr:rowOff>50800</xdr:rowOff>
    </xdr:to>
    <xdr:cxnSp macro="">
      <xdr:nvCxnSpPr>
        <xdr:cNvPr id="52" name="Straight Arrow Connector 51">
          <a:extLst>
            <a:ext uri="{FF2B5EF4-FFF2-40B4-BE49-F238E27FC236}">
              <a16:creationId xmlns:a16="http://schemas.microsoft.com/office/drawing/2014/main" id="{D3BC6FB4-A299-2C42-AB2E-A1DCBF5C2C7E}"/>
            </a:ext>
          </a:extLst>
        </xdr:cNvPr>
        <xdr:cNvCxnSpPr>
          <a:cxnSpLocks noChangeAspect="1"/>
        </xdr:cNvCxnSpPr>
      </xdr:nvCxnSpPr>
      <xdr:spPr>
        <a:xfrm>
          <a:off x="214757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33</xdr:col>
      <xdr:colOff>190500</xdr:colOff>
      <xdr:row>111</xdr:row>
      <xdr:rowOff>50800</xdr:rowOff>
    </xdr:from>
    <xdr:to>
      <xdr:col>34</xdr:col>
      <xdr:colOff>76200</xdr:colOff>
      <xdr:row>111</xdr:row>
      <xdr:rowOff>50800</xdr:rowOff>
    </xdr:to>
    <xdr:cxnSp macro="">
      <xdr:nvCxnSpPr>
        <xdr:cNvPr id="53" name="Straight Arrow Connector 52">
          <a:extLst>
            <a:ext uri="{FF2B5EF4-FFF2-40B4-BE49-F238E27FC236}">
              <a16:creationId xmlns:a16="http://schemas.microsoft.com/office/drawing/2014/main" id="{C59D4ED2-0373-6A4E-A5C5-3DDAD3E10249}"/>
            </a:ext>
          </a:extLst>
        </xdr:cNvPr>
        <xdr:cNvCxnSpPr>
          <a:cxnSpLocks noChangeAspect="1"/>
        </xdr:cNvCxnSpPr>
      </xdr:nvCxnSpPr>
      <xdr:spPr>
        <a:xfrm>
          <a:off x="26987500" y="42341800"/>
          <a:ext cx="711200" cy="0"/>
        </a:xfrm>
        <a:prstGeom prst="straightConnector1">
          <a:avLst/>
        </a:prstGeom>
        <a:ln w="762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F886F5B6-BEEC-4510-A2F1-904307DC24CD}">
  <we:reference id="wa104380955" version="3.4.3.0" store="en-US" storeType="OMEX"/>
  <we:alternateReferences>
    <we:reference id="wa104380955" version="3.4.3.0" store="WA104380955"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3BEF-1B78-EF40-BA6F-E83810082A0F}">
  <dimension ref="A1:IO393"/>
  <sheetViews>
    <sheetView showZeros="0" tabSelected="1" zoomScaleNormal="100" workbookViewId="0">
      <selection activeCell="F16" sqref="F16"/>
    </sheetView>
  </sheetViews>
  <sheetFormatPr baseColWidth="10" defaultColWidth="14" defaultRowHeight="16" x14ac:dyDescent="0.2"/>
  <cols>
    <col min="1" max="1" width="15.5" customWidth="1"/>
    <col min="2" max="2" width="45" customWidth="1"/>
    <col min="4" max="4" width="14" style="116"/>
    <col min="5" max="5" width="17" customWidth="1"/>
    <col min="6" max="6" width="15.83203125" customWidth="1"/>
    <col min="20" max="20" width="10.33203125" customWidth="1"/>
    <col min="21" max="21" width="11" customWidth="1"/>
    <col min="22" max="22" width="10.33203125" customWidth="1"/>
    <col min="26" max="26" width="12.83203125" customWidth="1"/>
    <col min="27" max="27" width="19.83203125" customWidth="1"/>
    <col min="29" max="29" width="14.1640625" customWidth="1"/>
    <col min="31" max="31" width="15" customWidth="1"/>
    <col min="32" max="32" width="12.1640625" customWidth="1"/>
    <col min="33" max="33" width="14.33203125" customWidth="1"/>
    <col min="34" max="34" width="10.6640625" customWidth="1"/>
    <col min="35" max="35" width="10.1640625" customWidth="1"/>
    <col min="37" max="37" width="18.5" customWidth="1"/>
    <col min="38" max="38" width="13.1640625" customWidth="1"/>
    <col min="39" max="39" width="12.33203125" customWidth="1"/>
    <col min="40" max="40" width="19.5" customWidth="1"/>
    <col min="41" max="41" width="14.1640625" customWidth="1"/>
    <col min="42" max="42" width="11.6640625" customWidth="1"/>
    <col min="43" max="43" width="15.1640625" customWidth="1"/>
    <col min="44" max="44" width="10" customWidth="1"/>
    <col min="45" max="45" width="11.5" customWidth="1"/>
    <col min="46" max="46" width="10.6640625" customWidth="1"/>
    <col min="47" max="47" width="10.33203125" customWidth="1"/>
    <col min="97" max="97" width="11.6640625" customWidth="1"/>
    <col min="98" max="98" width="8.5" customWidth="1"/>
    <col min="99" max="99" width="8.6640625" customWidth="1"/>
    <col min="100" max="100" width="42" customWidth="1"/>
    <col min="104" max="104" width="15.6640625" customWidth="1"/>
    <col min="105" max="105" width="16.83203125" customWidth="1"/>
    <col min="108" max="108" width="9" customWidth="1"/>
    <col min="109" max="109" width="9.33203125" customWidth="1"/>
    <col min="110" max="110" width="9" customWidth="1"/>
    <col min="111" max="111" width="11.1640625" customWidth="1"/>
    <col min="112" max="112" width="14.83203125" customWidth="1"/>
    <col min="113" max="113" width="14.6640625" customWidth="1"/>
    <col min="114" max="114" width="18.6640625" customWidth="1"/>
    <col min="116" max="116" width="15.83203125" customWidth="1"/>
    <col min="117" max="117" width="15.5" customWidth="1"/>
    <col min="118" max="118" width="16.33203125" customWidth="1"/>
    <col min="133" max="133" width="26.83203125" customWidth="1"/>
    <col min="150" max="150" width="25.33203125" customWidth="1"/>
    <col min="156" max="156" width="19.1640625" customWidth="1"/>
    <col min="164" max="164" width="17.83203125" customWidth="1"/>
    <col min="165" max="165" width="15.6640625" customWidth="1"/>
    <col min="166" max="166" width="17.33203125" customWidth="1"/>
    <col min="169" max="169" width="17.5" customWidth="1"/>
    <col min="170" max="170" width="16" customWidth="1"/>
    <col min="171" max="171" width="30" customWidth="1"/>
    <col min="178" max="178" width="16.83203125" customWidth="1"/>
    <col min="179" max="179" width="15.5" customWidth="1"/>
    <col min="180" max="180" width="16.83203125" customWidth="1"/>
    <col min="181" max="181" width="27" customWidth="1"/>
    <col min="191" max="191" width="17.5" customWidth="1"/>
    <col min="194" max="194" width="15.33203125" customWidth="1"/>
    <col min="198" max="198" width="23.33203125" customWidth="1"/>
    <col min="202" max="202" width="17.5" customWidth="1"/>
    <col min="212" max="212" width="24" customWidth="1"/>
    <col min="213" max="213" width="11.83203125" customWidth="1"/>
    <col min="214" max="214" width="11.5" customWidth="1"/>
    <col min="215" max="215" width="10.83203125" customWidth="1"/>
    <col min="216" max="216" width="10.6640625" customWidth="1"/>
    <col min="218" max="218" width="14.6640625" customWidth="1"/>
    <col min="219" max="219" width="15.33203125" customWidth="1"/>
    <col min="220" max="220" width="15.1640625" customWidth="1"/>
    <col min="221" max="221" width="12" customWidth="1"/>
    <col min="224" max="224" width="22.5" customWidth="1"/>
    <col min="225" max="225" width="11.5" customWidth="1"/>
    <col min="227" max="227" width="13.1640625" customWidth="1"/>
    <col min="228" max="228" width="11.1640625" customWidth="1"/>
    <col min="229" max="229" width="8.6640625" customWidth="1"/>
    <col min="231" max="231" width="13" customWidth="1"/>
    <col min="232" max="232" width="12.6640625" customWidth="1"/>
    <col min="233" max="233" width="12.1640625" customWidth="1"/>
    <col min="234" max="234" width="17.6640625" customWidth="1"/>
    <col min="235" max="235" width="27" customWidth="1"/>
    <col min="236" max="236" width="18.1640625" customWidth="1"/>
    <col min="237" max="237" width="15.5" customWidth="1"/>
    <col min="238" max="238" width="15.33203125" customWidth="1"/>
    <col min="243" max="243" width="34.6640625" customWidth="1"/>
    <col min="244" max="244" width="30.33203125" customWidth="1"/>
    <col min="245" max="245" width="29.6640625" customWidth="1"/>
    <col min="246" max="246" width="28.1640625" customWidth="1"/>
    <col min="247" max="247" width="71.33203125" customWidth="1"/>
    <col min="248" max="248" width="29.83203125" customWidth="1"/>
    <col min="249" max="249" width="25.83203125" customWidth="1"/>
  </cols>
  <sheetData>
    <row r="1" spans="1:249" s="1" customFormat="1" ht="30" customHeight="1" x14ac:dyDescent="0.2">
      <c r="A1" s="117" t="s">
        <v>563</v>
      </c>
      <c r="B1" s="117"/>
      <c r="C1" s="9"/>
      <c r="D1" s="9"/>
      <c r="E1" s="9"/>
      <c r="F1" s="9"/>
      <c r="G1" s="9"/>
      <c r="H1" s="9"/>
      <c r="I1" s="9"/>
      <c r="J1" s="9"/>
      <c r="K1" s="9"/>
    </row>
    <row r="2" spans="1:249" s="5" customFormat="1" ht="22" customHeight="1" x14ac:dyDescent="0.2">
      <c r="D2" s="113"/>
    </row>
    <row r="3" spans="1:249" s="4" customFormat="1" ht="22" customHeight="1" x14ac:dyDescent="0.2">
      <c r="A3" s="6"/>
      <c r="B3" s="6"/>
      <c r="C3" s="480"/>
      <c r="D3" s="114"/>
      <c r="E3" s="29"/>
      <c r="F3" s="29"/>
      <c r="G3" s="6"/>
      <c r="H3" s="6"/>
      <c r="I3" s="6"/>
      <c r="J3" s="6"/>
      <c r="K3" s="6"/>
      <c r="L3" s="6"/>
      <c r="M3" s="6"/>
      <c r="N3" s="6"/>
      <c r="O3" s="6"/>
      <c r="P3" s="6"/>
    </row>
    <row r="4" spans="1:249" s="484" customFormat="1" ht="33" customHeight="1" thickBot="1" x14ac:dyDescent="0.25">
      <c r="B4" s="484" t="s">
        <v>556</v>
      </c>
      <c r="C4" s="484" t="s">
        <v>511</v>
      </c>
      <c r="D4" s="484" t="s">
        <v>512</v>
      </c>
      <c r="E4" s="484" t="s">
        <v>63</v>
      </c>
      <c r="F4" s="484" t="s">
        <v>513</v>
      </c>
      <c r="G4" s="484" t="s">
        <v>64</v>
      </c>
      <c r="H4" s="484" t="s">
        <v>65</v>
      </c>
      <c r="I4" s="484" t="s">
        <v>69</v>
      </c>
      <c r="J4" s="484" t="s">
        <v>68</v>
      </c>
      <c r="K4" s="484" t="s">
        <v>514</v>
      </c>
      <c r="L4" s="484" t="s">
        <v>236</v>
      </c>
      <c r="M4" s="484" t="s">
        <v>237</v>
      </c>
      <c r="N4" s="484" t="s">
        <v>71</v>
      </c>
      <c r="O4" s="484" t="s">
        <v>238</v>
      </c>
      <c r="P4" s="484" t="s">
        <v>241</v>
      </c>
      <c r="Q4" s="484" t="s">
        <v>242</v>
      </c>
      <c r="R4" s="484" t="s">
        <v>72</v>
      </c>
      <c r="S4" s="484" t="s">
        <v>515</v>
      </c>
      <c r="T4" s="484" t="s">
        <v>516</v>
      </c>
      <c r="U4" s="484" t="s">
        <v>517</v>
      </c>
      <c r="V4" s="484" t="s">
        <v>239</v>
      </c>
      <c r="W4" s="484" t="s">
        <v>76</v>
      </c>
      <c r="X4" s="484" t="s">
        <v>75</v>
      </c>
      <c r="Y4" s="484" t="s">
        <v>518</v>
      </c>
      <c r="Z4" s="484" t="s">
        <v>519</v>
      </c>
      <c r="AA4" s="484" t="s">
        <v>77</v>
      </c>
      <c r="AB4" s="484" t="s">
        <v>78</v>
      </c>
      <c r="AC4" s="484" t="s">
        <v>79</v>
      </c>
      <c r="AD4" s="484" t="s">
        <v>80</v>
      </c>
      <c r="AE4" s="484" t="s">
        <v>409</v>
      </c>
      <c r="AF4" s="484" t="s">
        <v>520</v>
      </c>
      <c r="AG4" s="484" t="s">
        <v>521</v>
      </c>
      <c r="AH4" s="484" t="s">
        <v>522</v>
      </c>
      <c r="AI4" s="484" t="s">
        <v>431</v>
      </c>
      <c r="AJ4" s="484" t="s">
        <v>523</v>
      </c>
      <c r="AK4" s="484" t="s">
        <v>495</v>
      </c>
      <c r="AL4" s="484" t="s">
        <v>496</v>
      </c>
      <c r="AM4" s="484" t="s">
        <v>524</v>
      </c>
      <c r="AN4" s="484" t="s">
        <v>498</v>
      </c>
      <c r="AO4" s="484" t="s">
        <v>499</v>
      </c>
      <c r="AP4" s="484" t="s">
        <v>0</v>
      </c>
      <c r="AQ4" s="484" t="s">
        <v>1</v>
      </c>
      <c r="AR4" s="484" t="s">
        <v>2</v>
      </c>
      <c r="AS4" s="484" t="s">
        <v>3</v>
      </c>
      <c r="AT4" s="484" t="s">
        <v>4</v>
      </c>
      <c r="AU4" s="484" t="s">
        <v>525</v>
      </c>
      <c r="AV4" s="484" t="s">
        <v>526</v>
      </c>
      <c r="AW4" s="484" t="s">
        <v>527</v>
      </c>
      <c r="AX4" s="484" t="s">
        <v>6</v>
      </c>
      <c r="AY4" s="484" t="s">
        <v>7</v>
      </c>
      <c r="AZ4" s="484" t="s">
        <v>8</v>
      </c>
      <c r="BA4" s="484" t="s">
        <v>11</v>
      </c>
      <c r="BB4" s="484" t="s">
        <v>13</v>
      </c>
      <c r="BC4" s="484" t="s">
        <v>12</v>
      </c>
      <c r="BD4" s="484" t="s">
        <v>14</v>
      </c>
      <c r="BE4" s="484" t="s">
        <v>528</v>
      </c>
      <c r="BF4" s="484" t="s">
        <v>16</v>
      </c>
      <c r="BG4" s="484" t="s">
        <v>17</v>
      </c>
      <c r="BH4" s="484" t="s">
        <v>18</v>
      </c>
      <c r="BI4" s="484" t="s">
        <v>19</v>
      </c>
      <c r="BJ4" s="484" t="s">
        <v>20</v>
      </c>
      <c r="BK4" s="484" t="s">
        <v>21</v>
      </c>
      <c r="BL4" s="484" t="s">
        <v>529</v>
      </c>
      <c r="BM4" s="484" t="s">
        <v>23</v>
      </c>
      <c r="BN4" s="484" t="s">
        <v>24</v>
      </c>
      <c r="BO4" s="484" t="s">
        <v>25</v>
      </c>
      <c r="BP4" s="484" t="s">
        <v>26</v>
      </c>
      <c r="BQ4" s="484" t="s">
        <v>27</v>
      </c>
      <c r="BR4" s="484" t="s">
        <v>28</v>
      </c>
      <c r="BS4" s="484" t="s">
        <v>32</v>
      </c>
      <c r="BT4" s="484" t="s">
        <v>30</v>
      </c>
      <c r="BU4" s="484" t="s">
        <v>31</v>
      </c>
      <c r="BV4" s="484" t="s">
        <v>35</v>
      </c>
      <c r="BW4" s="484" t="s">
        <v>264</v>
      </c>
      <c r="BX4" s="484" t="s">
        <v>265</v>
      </c>
      <c r="BY4" s="484" t="s">
        <v>266</v>
      </c>
      <c r="BZ4" s="484" t="s">
        <v>61</v>
      </c>
      <c r="CA4" s="484" t="s">
        <v>502</v>
      </c>
      <c r="CB4" s="484" t="s">
        <v>41</v>
      </c>
      <c r="CC4" s="484" t="s">
        <v>40</v>
      </c>
      <c r="CD4" s="484" t="s">
        <v>38</v>
      </c>
      <c r="CE4" s="484" t="s">
        <v>39</v>
      </c>
      <c r="CF4" s="484" t="s">
        <v>42</v>
      </c>
      <c r="CG4" s="484" t="s">
        <v>43</v>
      </c>
      <c r="CH4" s="484" t="s">
        <v>44</v>
      </c>
      <c r="CI4" s="484" t="s">
        <v>45</v>
      </c>
      <c r="CJ4" s="484" t="s">
        <v>46</v>
      </c>
      <c r="CK4" s="484" t="s">
        <v>47</v>
      </c>
      <c r="CL4" s="484" t="s">
        <v>48</v>
      </c>
      <c r="CM4" s="484" t="s">
        <v>49</v>
      </c>
      <c r="CN4" s="484" t="s">
        <v>504</v>
      </c>
      <c r="CO4" s="484" t="s">
        <v>50</v>
      </c>
      <c r="CP4" s="484" t="s">
        <v>173</v>
      </c>
      <c r="CQ4" s="484" t="s">
        <v>51</v>
      </c>
      <c r="CR4" s="484" t="s">
        <v>52</v>
      </c>
      <c r="CS4" s="484" t="s">
        <v>53</v>
      </c>
      <c r="CT4" s="484" t="s">
        <v>54</v>
      </c>
      <c r="CU4" s="484" t="s">
        <v>55</v>
      </c>
      <c r="CV4" s="484" t="s">
        <v>530</v>
      </c>
      <c r="CW4" s="484" t="s">
        <v>101</v>
      </c>
      <c r="CX4" s="484" t="s">
        <v>143</v>
      </c>
      <c r="CY4" s="484" t="s">
        <v>113</v>
      </c>
      <c r="CZ4" s="484" t="s">
        <v>144</v>
      </c>
      <c r="DA4" s="484" t="s">
        <v>146</v>
      </c>
      <c r="DB4" s="484" t="s">
        <v>114</v>
      </c>
      <c r="DC4" s="484" t="s">
        <v>115</v>
      </c>
      <c r="DD4" s="484" t="s">
        <v>118</v>
      </c>
      <c r="DE4" s="484" t="s">
        <v>119</v>
      </c>
      <c r="DF4" s="484" t="s">
        <v>116</v>
      </c>
      <c r="DG4" s="484" t="s">
        <v>117</v>
      </c>
      <c r="DH4" s="484" t="s">
        <v>157</v>
      </c>
      <c r="DI4" s="484" t="s">
        <v>158</v>
      </c>
      <c r="DJ4" s="484" t="s">
        <v>162</v>
      </c>
      <c r="DK4" s="484" t="s">
        <v>159</v>
      </c>
      <c r="DL4" s="484" t="s">
        <v>160</v>
      </c>
      <c r="DM4" s="484" t="s">
        <v>224</v>
      </c>
      <c r="DN4" s="484" t="s">
        <v>531</v>
      </c>
      <c r="DO4" s="484" t="s">
        <v>123</v>
      </c>
      <c r="DP4" s="484" t="s">
        <v>124</v>
      </c>
      <c r="DQ4" s="484" t="s">
        <v>125</v>
      </c>
      <c r="DR4" s="484" t="s">
        <v>126</v>
      </c>
      <c r="DS4" s="484" t="s">
        <v>127</v>
      </c>
      <c r="DT4" s="484" t="s">
        <v>128</v>
      </c>
      <c r="DU4" s="484" t="s">
        <v>129</v>
      </c>
      <c r="DV4" s="484" t="s">
        <v>130</v>
      </c>
      <c r="DW4" s="484" t="s">
        <v>131</v>
      </c>
      <c r="DX4" s="484" t="s">
        <v>132</v>
      </c>
      <c r="DY4" s="484" t="s">
        <v>133</v>
      </c>
      <c r="DZ4" s="484" t="s">
        <v>278</v>
      </c>
      <c r="EA4" s="484" t="s">
        <v>134</v>
      </c>
      <c r="EB4" s="484" t="s">
        <v>135</v>
      </c>
      <c r="EC4" s="484" t="s">
        <v>532</v>
      </c>
      <c r="ED4" s="484" t="s">
        <v>84</v>
      </c>
      <c r="EE4" s="484" t="s">
        <v>83</v>
      </c>
      <c r="EF4" s="484" t="s">
        <v>82</v>
      </c>
      <c r="EG4" s="484" t="s">
        <v>85</v>
      </c>
      <c r="EH4" s="484" t="s">
        <v>86</v>
      </c>
      <c r="EI4" s="484" t="s">
        <v>87</v>
      </c>
      <c r="EJ4" s="484" t="s">
        <v>88</v>
      </c>
      <c r="EK4" s="484" t="s">
        <v>93</v>
      </c>
      <c r="EL4" s="484" t="s">
        <v>89</v>
      </c>
      <c r="EM4" s="484" t="s">
        <v>90</v>
      </c>
      <c r="EN4" s="484" t="s">
        <v>91</v>
      </c>
      <c r="EO4" s="484" t="s">
        <v>92</v>
      </c>
      <c r="EP4" s="484" t="s">
        <v>282</v>
      </c>
      <c r="EQ4" s="484" t="s">
        <v>284</v>
      </c>
      <c r="ER4" s="484" t="s">
        <v>510</v>
      </c>
      <c r="ES4" s="484" t="s">
        <v>505</v>
      </c>
      <c r="ET4" s="484" t="s">
        <v>533</v>
      </c>
      <c r="EU4" s="484" t="s">
        <v>95</v>
      </c>
      <c r="EV4" s="484" t="s">
        <v>534</v>
      </c>
      <c r="EW4" s="484" t="s">
        <v>535</v>
      </c>
      <c r="EX4" s="484" t="s">
        <v>97</v>
      </c>
      <c r="EY4" s="484" t="s">
        <v>98</v>
      </c>
      <c r="EZ4" s="484" t="s">
        <v>99</v>
      </c>
      <c r="FA4" s="484" t="s">
        <v>100</v>
      </c>
      <c r="FB4" s="484" t="s">
        <v>102</v>
      </c>
      <c r="FC4" s="484" t="s">
        <v>536</v>
      </c>
      <c r="FD4" s="484" t="s">
        <v>103</v>
      </c>
      <c r="FE4" s="484" t="s">
        <v>345</v>
      </c>
      <c r="FF4" s="484" t="s">
        <v>344</v>
      </c>
      <c r="FG4" s="484" t="s">
        <v>106</v>
      </c>
      <c r="FH4" s="484" t="s">
        <v>109</v>
      </c>
      <c r="FI4" s="484" t="s">
        <v>537</v>
      </c>
      <c r="FJ4" s="484" t="s">
        <v>110</v>
      </c>
      <c r="FK4" s="484" t="s">
        <v>272</v>
      </c>
      <c r="FL4" s="484" t="s">
        <v>273</v>
      </c>
      <c r="FM4" s="484" t="s">
        <v>111</v>
      </c>
      <c r="FN4" s="484" t="s">
        <v>226</v>
      </c>
      <c r="FO4" s="484" t="s">
        <v>538</v>
      </c>
      <c r="FP4" s="484" t="s">
        <v>136</v>
      </c>
      <c r="FQ4" s="484" t="s">
        <v>137</v>
      </c>
      <c r="FR4" s="484" t="s">
        <v>359</v>
      </c>
      <c r="FS4" s="484" t="s">
        <v>138</v>
      </c>
      <c r="FT4" s="484" t="s">
        <v>360</v>
      </c>
      <c r="FU4" s="484" t="s">
        <v>139</v>
      </c>
      <c r="FV4" s="484" t="s">
        <v>361</v>
      </c>
      <c r="FW4" s="484" t="s">
        <v>140</v>
      </c>
      <c r="FX4" s="484" t="s">
        <v>141</v>
      </c>
      <c r="FY4" s="484" t="s">
        <v>539</v>
      </c>
      <c r="FZ4" s="484" t="s">
        <v>147</v>
      </c>
      <c r="GA4" s="484" t="s">
        <v>148</v>
      </c>
      <c r="GB4" s="484" t="s">
        <v>149</v>
      </c>
      <c r="GC4" s="484" t="s">
        <v>150</v>
      </c>
      <c r="GD4" s="484" t="s">
        <v>151</v>
      </c>
      <c r="GE4" s="484" t="s">
        <v>152</v>
      </c>
      <c r="GF4" s="484" t="s">
        <v>153</v>
      </c>
      <c r="GG4" s="484" t="s">
        <v>156</v>
      </c>
      <c r="GH4" s="484" t="s">
        <v>228</v>
      </c>
      <c r="GI4" s="484" t="s">
        <v>154</v>
      </c>
      <c r="GJ4" s="484" t="s">
        <v>381</v>
      </c>
      <c r="GK4" s="484" t="s">
        <v>155</v>
      </c>
      <c r="GL4" s="484" t="s">
        <v>163</v>
      </c>
      <c r="GM4" s="484" t="s">
        <v>379</v>
      </c>
      <c r="GN4" s="484" t="s">
        <v>380</v>
      </c>
      <c r="GO4" s="484" t="s">
        <v>382</v>
      </c>
      <c r="GP4" s="484" t="s">
        <v>540</v>
      </c>
      <c r="GQ4" s="484" t="s">
        <v>165</v>
      </c>
      <c r="GR4" s="484" t="s">
        <v>541</v>
      </c>
      <c r="GS4" s="484" t="s">
        <v>542</v>
      </c>
      <c r="GT4" s="484" t="s">
        <v>230</v>
      </c>
      <c r="GU4" s="484" t="s">
        <v>167</v>
      </c>
      <c r="GV4" s="484" t="s">
        <v>168</v>
      </c>
      <c r="GW4" s="484" t="s">
        <v>169</v>
      </c>
      <c r="GX4" s="484" t="s">
        <v>170</v>
      </c>
      <c r="GY4" s="484" t="s">
        <v>211</v>
      </c>
      <c r="GZ4" s="484" t="s">
        <v>177</v>
      </c>
      <c r="HA4" s="484" t="s">
        <v>178</v>
      </c>
      <c r="HB4" s="484" t="s">
        <v>212</v>
      </c>
      <c r="HC4" s="484" t="s">
        <v>179</v>
      </c>
      <c r="HD4" s="484" t="s">
        <v>543</v>
      </c>
      <c r="HE4" s="484" t="s">
        <v>544</v>
      </c>
      <c r="HF4" s="484" t="s">
        <v>545</v>
      </c>
      <c r="HG4" s="484" t="s">
        <v>546</v>
      </c>
      <c r="HH4" s="484" t="s">
        <v>208</v>
      </c>
      <c r="HI4" s="484" t="s">
        <v>181</v>
      </c>
      <c r="HJ4" s="484" t="s">
        <v>182</v>
      </c>
      <c r="HK4" s="484" t="s">
        <v>183</v>
      </c>
      <c r="HL4" s="484" t="s">
        <v>184</v>
      </c>
      <c r="HM4" s="484" t="s">
        <v>185</v>
      </c>
      <c r="HN4" s="484" t="s">
        <v>396</v>
      </c>
      <c r="HO4" s="484" t="s">
        <v>397</v>
      </c>
      <c r="HP4" s="484" t="s">
        <v>547</v>
      </c>
      <c r="HQ4" s="484" t="s">
        <v>192</v>
      </c>
      <c r="HR4" s="484" t="s">
        <v>194</v>
      </c>
      <c r="HS4" s="484" t="s">
        <v>195</v>
      </c>
      <c r="HT4" s="484" t="s">
        <v>196</v>
      </c>
      <c r="HU4" s="484" t="s">
        <v>193</v>
      </c>
      <c r="HV4" s="484" t="s">
        <v>349</v>
      </c>
      <c r="HW4" s="484" t="s">
        <v>198</v>
      </c>
      <c r="HX4" s="484" t="s">
        <v>199</v>
      </c>
      <c r="HY4" s="484" t="s">
        <v>200</v>
      </c>
      <c r="HZ4" s="484" t="s">
        <v>402</v>
      </c>
      <c r="IA4" s="484" t="s">
        <v>548</v>
      </c>
      <c r="IB4" s="484" t="s">
        <v>202</v>
      </c>
      <c r="IC4" s="484" t="s">
        <v>41</v>
      </c>
      <c r="ID4" s="484" t="s">
        <v>204</v>
      </c>
      <c r="IE4" s="484" t="s">
        <v>203</v>
      </c>
      <c r="IF4" s="484" t="s">
        <v>205</v>
      </c>
      <c r="IG4" s="484" t="s">
        <v>549</v>
      </c>
      <c r="IH4" s="484" t="s">
        <v>207</v>
      </c>
      <c r="II4" s="484" t="s">
        <v>550</v>
      </c>
      <c r="IJ4" s="484" t="s">
        <v>551</v>
      </c>
      <c r="IK4" s="484" t="s">
        <v>552</v>
      </c>
      <c r="IL4" s="484" t="s">
        <v>553</v>
      </c>
      <c r="IM4" s="484" t="s">
        <v>246</v>
      </c>
      <c r="IN4" s="484" t="s">
        <v>554</v>
      </c>
      <c r="IO4" s="484" t="s">
        <v>555</v>
      </c>
    </row>
    <row r="5" spans="1:249" s="477" customFormat="1" ht="28" customHeight="1" thickTop="1" thickBot="1" x14ac:dyDescent="0.25">
      <c r="A5" s="476"/>
      <c r="B5" s="485"/>
      <c r="C5" s="486"/>
      <c r="D5" s="487"/>
      <c r="E5" s="488"/>
      <c r="F5" s="489"/>
      <c r="G5" s="490"/>
      <c r="H5" s="489"/>
      <c r="I5" s="489"/>
      <c r="J5" s="489"/>
      <c r="K5" s="489"/>
      <c r="L5" s="489"/>
      <c r="M5" s="489"/>
      <c r="N5" s="489"/>
      <c r="O5" s="489"/>
      <c r="P5" s="489"/>
      <c r="Q5" s="489"/>
      <c r="R5" s="488"/>
      <c r="S5" s="488"/>
      <c r="T5" s="489"/>
      <c r="U5" s="489"/>
      <c r="V5" s="489"/>
      <c r="W5" s="489"/>
      <c r="X5" s="488"/>
      <c r="Y5" s="489"/>
      <c r="Z5" s="489"/>
      <c r="AA5" s="489"/>
      <c r="AB5" s="489"/>
      <c r="AC5" s="489"/>
      <c r="AD5" s="488"/>
      <c r="AE5" s="489"/>
      <c r="AF5" s="489"/>
      <c r="AG5" s="489"/>
      <c r="AH5" s="489"/>
      <c r="AI5" s="489"/>
      <c r="AJ5" s="489"/>
      <c r="AK5" s="489"/>
      <c r="AL5" s="489"/>
      <c r="AM5" s="489"/>
      <c r="AN5" s="489"/>
      <c r="AO5" s="489"/>
      <c r="AP5" s="489"/>
      <c r="AQ5" s="489"/>
      <c r="AR5" s="489"/>
      <c r="AS5" s="489"/>
      <c r="AT5" s="489"/>
      <c r="AU5" s="489"/>
      <c r="AV5" s="489"/>
      <c r="AW5" s="489"/>
      <c r="AX5" s="489"/>
      <c r="AY5" s="489"/>
      <c r="AZ5" s="489"/>
      <c r="BA5" s="489"/>
      <c r="BB5" s="489"/>
      <c r="BC5" s="489"/>
      <c r="BD5" s="489"/>
      <c r="BE5" s="489"/>
      <c r="BF5" s="489"/>
      <c r="BG5" s="489"/>
      <c r="BH5" s="489"/>
      <c r="BI5" s="489"/>
      <c r="BJ5" s="489"/>
      <c r="BK5" s="489"/>
      <c r="BL5" s="489"/>
      <c r="BM5" s="489"/>
      <c r="BN5" s="489"/>
      <c r="BO5" s="489"/>
      <c r="BP5" s="489"/>
      <c r="BQ5" s="489"/>
      <c r="BR5" s="489"/>
      <c r="BS5" s="489"/>
      <c r="BT5" s="489"/>
      <c r="BU5" s="489"/>
      <c r="BV5" s="489"/>
      <c r="BW5" s="489"/>
      <c r="BX5" s="489"/>
      <c r="BY5" s="489"/>
      <c r="BZ5" s="489"/>
      <c r="CA5" s="489"/>
      <c r="CB5" s="489"/>
      <c r="CC5" s="489"/>
      <c r="CD5" s="489"/>
      <c r="CE5" s="489"/>
      <c r="CF5" s="489"/>
      <c r="CG5" s="489"/>
      <c r="CH5" s="489"/>
      <c r="CI5" s="489"/>
      <c r="CJ5" s="489"/>
      <c r="CK5" s="489"/>
      <c r="CL5" s="489"/>
      <c r="CM5" s="489"/>
      <c r="CN5" s="489"/>
      <c r="CO5" s="489"/>
      <c r="CP5" s="489"/>
      <c r="CQ5" s="489"/>
      <c r="CR5" s="489"/>
      <c r="CS5" s="489"/>
      <c r="CT5" s="489"/>
      <c r="CU5" s="489"/>
      <c r="CV5" s="489"/>
      <c r="CW5" s="489"/>
      <c r="CX5" s="489"/>
      <c r="CY5" s="489"/>
      <c r="CZ5" s="489"/>
      <c r="DA5" s="489"/>
      <c r="DB5" s="489"/>
      <c r="DC5" s="489"/>
      <c r="DD5" s="489"/>
      <c r="DE5" s="489"/>
      <c r="DF5" s="491"/>
      <c r="DG5" s="491"/>
      <c r="DH5" s="489"/>
      <c r="DI5" s="489"/>
      <c r="DJ5" s="489"/>
      <c r="DK5" s="489"/>
      <c r="DL5" s="489"/>
      <c r="DM5" s="489"/>
      <c r="DN5" s="489"/>
      <c r="DO5" s="489"/>
      <c r="DP5" s="489"/>
      <c r="DQ5" s="489"/>
      <c r="DR5" s="489"/>
      <c r="DS5" s="489"/>
      <c r="DT5" s="489"/>
      <c r="DU5" s="489"/>
      <c r="DV5" s="489"/>
      <c r="DW5" s="489"/>
      <c r="DX5" s="489"/>
      <c r="DY5" s="489"/>
      <c r="DZ5" s="489"/>
      <c r="EA5" s="489"/>
      <c r="EB5" s="489"/>
      <c r="EC5" s="489"/>
      <c r="ED5" s="489"/>
      <c r="EE5" s="489"/>
      <c r="EF5" s="489"/>
      <c r="EG5" s="489"/>
      <c r="EH5" s="489"/>
      <c r="EI5" s="489"/>
      <c r="EJ5" s="489"/>
      <c r="EK5" s="489"/>
      <c r="EL5" s="489"/>
      <c r="EM5" s="489"/>
      <c r="EN5" s="489"/>
      <c r="EO5" s="489"/>
      <c r="EP5" s="489"/>
      <c r="EQ5" s="489"/>
      <c r="ER5" s="489"/>
      <c r="ES5" s="489"/>
      <c r="ET5" s="489"/>
      <c r="EU5" s="489"/>
      <c r="EV5" s="489"/>
      <c r="EW5" s="489"/>
      <c r="EX5" s="489"/>
      <c r="EY5" s="489"/>
      <c r="EZ5" s="489"/>
      <c r="FA5" s="489"/>
      <c r="FB5" s="489"/>
      <c r="FC5" s="489"/>
      <c r="FD5" s="489"/>
      <c r="FE5" s="489"/>
      <c r="FF5" s="489"/>
      <c r="FG5" s="489"/>
      <c r="FH5" s="489"/>
      <c r="FI5" s="489"/>
      <c r="FJ5" s="489"/>
      <c r="FK5" s="489"/>
      <c r="FL5" s="489"/>
      <c r="FM5" s="489"/>
      <c r="FN5" s="489"/>
      <c r="FO5" s="489"/>
      <c r="FP5" s="489"/>
      <c r="FQ5" s="489"/>
      <c r="FR5" s="489"/>
      <c r="FS5" s="489"/>
      <c r="FT5" s="489"/>
      <c r="FU5" s="489"/>
      <c r="FV5" s="489"/>
      <c r="FW5" s="489"/>
      <c r="FX5" s="489"/>
      <c r="FY5" s="489"/>
      <c r="FZ5" s="489"/>
      <c r="GA5" s="489"/>
      <c r="GB5" s="489"/>
      <c r="GC5" s="489"/>
      <c r="GD5" s="489"/>
      <c r="GE5" s="489"/>
      <c r="GF5" s="489"/>
      <c r="GG5" s="489"/>
      <c r="GH5" s="489"/>
      <c r="GI5" s="489"/>
      <c r="GJ5" s="489"/>
      <c r="GK5" s="489"/>
      <c r="GL5" s="489"/>
      <c r="GM5" s="489"/>
      <c r="GN5" s="489"/>
      <c r="GO5" s="489"/>
      <c r="GP5" s="489"/>
      <c r="GQ5" s="489"/>
      <c r="GR5" s="489"/>
      <c r="GS5" s="489"/>
      <c r="GT5" s="489"/>
      <c r="GU5" s="489"/>
      <c r="GV5" s="489"/>
      <c r="GW5" s="489"/>
      <c r="GX5" s="489"/>
      <c r="GY5" s="489"/>
      <c r="GZ5" s="489"/>
      <c r="HA5" s="489"/>
      <c r="HB5" s="489"/>
      <c r="HC5" s="489"/>
      <c r="HD5" s="489"/>
      <c r="HE5" s="489"/>
      <c r="HF5" s="489"/>
      <c r="HG5" s="489"/>
      <c r="HH5" s="489"/>
      <c r="HI5" s="489"/>
      <c r="HJ5" s="489"/>
      <c r="HK5" s="489"/>
      <c r="HL5" s="489"/>
      <c r="HM5" s="489"/>
      <c r="HN5" s="489"/>
      <c r="HO5" s="489"/>
      <c r="HP5" s="489"/>
      <c r="HQ5" s="489"/>
      <c r="HR5" s="489"/>
      <c r="HS5" s="489"/>
      <c r="HT5" s="489"/>
      <c r="HU5" s="489"/>
      <c r="HV5" s="489"/>
      <c r="HW5" s="489"/>
      <c r="HX5" s="489"/>
      <c r="HY5" s="489"/>
      <c r="HZ5" s="489"/>
      <c r="IA5" s="489"/>
      <c r="IB5" s="489"/>
      <c r="IC5" s="489"/>
      <c r="ID5" s="489"/>
      <c r="IE5" s="489"/>
      <c r="IF5" s="489"/>
      <c r="IG5" s="489"/>
      <c r="IH5" s="489"/>
      <c r="II5" s="489"/>
      <c r="IJ5" s="489"/>
      <c r="IK5" s="489"/>
      <c r="IL5" s="489"/>
      <c r="IM5" s="489"/>
      <c r="IN5" s="489"/>
      <c r="IO5" s="492"/>
    </row>
    <row r="6" spans="1:249" s="4" customFormat="1" ht="22" customHeight="1" thickTop="1" x14ac:dyDescent="0.2">
      <c r="A6" s="6"/>
      <c r="B6" s="6"/>
      <c r="C6" s="480"/>
      <c r="D6" s="114"/>
      <c r="E6" s="29"/>
      <c r="F6" s="29"/>
      <c r="G6" s="6"/>
      <c r="H6" s="6"/>
      <c r="I6" s="6"/>
      <c r="J6" s="6"/>
      <c r="K6" s="6"/>
      <c r="L6" s="6"/>
      <c r="M6" s="6"/>
      <c r="N6" s="6"/>
      <c r="O6" s="6"/>
      <c r="P6" s="6"/>
    </row>
    <row r="7" spans="1:249" s="4" customFormat="1" ht="22" customHeight="1" x14ac:dyDescent="0.2">
      <c r="A7" s="6"/>
      <c r="B7" s="6"/>
      <c r="C7" s="480"/>
      <c r="D7" s="114"/>
      <c r="E7" s="29"/>
      <c r="F7" s="29"/>
      <c r="G7" s="6"/>
      <c r="H7" s="6"/>
      <c r="I7" s="6"/>
      <c r="J7" s="6"/>
      <c r="K7" s="6"/>
      <c r="L7" s="6"/>
      <c r="M7" s="6"/>
      <c r="N7" s="6"/>
      <c r="O7" s="6"/>
      <c r="P7" s="6"/>
    </row>
    <row r="8" spans="1:249" s="4" customFormat="1" ht="22" customHeight="1" x14ac:dyDescent="0.2">
      <c r="A8" s="6"/>
      <c r="B8" s="6"/>
      <c r="C8" s="480"/>
      <c r="D8" s="114"/>
      <c r="E8" s="29"/>
      <c r="F8" s="29"/>
      <c r="G8" s="6"/>
      <c r="H8" s="6"/>
      <c r="I8" s="6"/>
      <c r="J8" s="6"/>
      <c r="K8" s="6"/>
      <c r="L8" s="6"/>
      <c r="M8" s="6"/>
      <c r="N8" s="6"/>
      <c r="O8" s="6"/>
      <c r="P8" s="6"/>
    </row>
    <row r="9" spans="1:249" s="4" customFormat="1" ht="22" customHeight="1" x14ac:dyDescent="0.2">
      <c r="A9" s="6"/>
      <c r="B9" s="6"/>
      <c r="C9" s="480"/>
      <c r="D9" s="114"/>
      <c r="E9" s="29"/>
      <c r="F9" s="29"/>
      <c r="G9" s="6"/>
      <c r="H9" s="6"/>
      <c r="I9" s="6"/>
      <c r="J9" s="6"/>
      <c r="K9" s="6"/>
      <c r="L9" s="6"/>
      <c r="M9" s="6"/>
      <c r="N9" s="6"/>
      <c r="O9" s="6"/>
      <c r="P9" s="6"/>
    </row>
    <row r="10" spans="1:249" s="4" customFormat="1" ht="22" customHeight="1" x14ac:dyDescent="0.2">
      <c r="A10" s="6"/>
      <c r="B10" s="6"/>
      <c r="C10" s="480"/>
      <c r="D10" s="114"/>
      <c r="E10" s="29"/>
      <c r="F10" s="29"/>
      <c r="G10" s="6"/>
      <c r="H10" s="6"/>
      <c r="I10" s="6"/>
      <c r="J10" s="6"/>
      <c r="K10" s="6"/>
      <c r="L10" s="6"/>
      <c r="M10" s="6"/>
      <c r="N10" s="6"/>
      <c r="O10" s="6"/>
      <c r="P10" s="6"/>
    </row>
    <row r="11" spans="1:249" s="4" customFormat="1" ht="22" customHeight="1" x14ac:dyDescent="0.2">
      <c r="A11" s="6"/>
      <c r="B11" s="6"/>
      <c r="C11" s="480"/>
      <c r="D11" s="114"/>
      <c r="E11" s="29"/>
      <c r="F11" s="29"/>
      <c r="G11" s="6"/>
      <c r="H11" s="6"/>
      <c r="I11" s="6"/>
      <c r="J11" s="6"/>
      <c r="K11" s="6"/>
      <c r="L11" s="6"/>
      <c r="M11" s="6"/>
      <c r="N11" s="6"/>
      <c r="O11" s="6"/>
      <c r="P11" s="6"/>
    </row>
    <row r="12" spans="1:249" s="4" customFormat="1" ht="22" customHeight="1" x14ac:dyDescent="0.2">
      <c r="A12" s="6"/>
      <c r="B12" s="6"/>
      <c r="C12" s="480"/>
      <c r="D12" s="114"/>
      <c r="E12" s="29"/>
      <c r="F12" s="29"/>
      <c r="G12" s="6"/>
      <c r="H12" s="6"/>
      <c r="I12" s="6"/>
      <c r="J12" s="6"/>
      <c r="K12" s="6"/>
      <c r="L12" s="6"/>
      <c r="M12" s="6"/>
      <c r="N12" s="6"/>
      <c r="O12" s="6"/>
      <c r="P12" s="6"/>
    </row>
    <row r="13" spans="1:249" s="4" customFormat="1" ht="22" customHeight="1" x14ac:dyDescent="0.2">
      <c r="A13" s="6"/>
      <c r="B13" s="6"/>
      <c r="C13" s="480"/>
      <c r="D13" s="114"/>
      <c r="E13" s="29"/>
      <c r="F13" s="29"/>
      <c r="G13" s="6"/>
      <c r="H13" s="6"/>
      <c r="I13" s="6"/>
      <c r="J13" s="6"/>
      <c r="K13" s="6"/>
      <c r="L13" s="6"/>
      <c r="M13" s="6"/>
      <c r="N13" s="6"/>
      <c r="O13" s="6"/>
      <c r="P13" s="6"/>
    </row>
    <row r="14" spans="1:249" s="4" customFormat="1" ht="22" customHeight="1" x14ac:dyDescent="0.2">
      <c r="A14" s="6"/>
      <c r="B14" s="6"/>
      <c r="C14" s="480"/>
      <c r="D14" s="114"/>
      <c r="E14" s="29"/>
      <c r="F14" s="29"/>
      <c r="G14" s="6"/>
      <c r="H14" s="6"/>
      <c r="I14" s="6"/>
      <c r="J14" s="6"/>
      <c r="K14" s="6"/>
      <c r="L14" s="6"/>
      <c r="M14" s="6"/>
      <c r="N14" s="6"/>
      <c r="O14" s="6"/>
      <c r="P14" s="6"/>
    </row>
    <row r="15" spans="1:249" s="4" customFormat="1" ht="22" customHeight="1" x14ac:dyDescent="0.2">
      <c r="A15" s="6"/>
      <c r="B15" s="6"/>
      <c r="C15" s="481"/>
      <c r="D15" s="114"/>
      <c r="E15" s="29"/>
      <c r="F15" s="29"/>
      <c r="G15" s="6"/>
      <c r="H15" s="6"/>
      <c r="I15" s="6"/>
      <c r="J15" s="6"/>
      <c r="K15" s="6"/>
      <c r="L15" s="6"/>
      <c r="M15" s="6"/>
      <c r="N15" s="6"/>
      <c r="O15" s="6"/>
      <c r="P15" s="6"/>
    </row>
    <row r="16" spans="1:249" s="4" customFormat="1" ht="22" customHeight="1" x14ac:dyDescent="0.2">
      <c r="A16" s="6"/>
      <c r="B16" s="6"/>
      <c r="C16" s="481"/>
      <c r="D16" s="114"/>
      <c r="E16" s="29"/>
      <c r="F16" s="29"/>
      <c r="G16" s="6"/>
      <c r="H16" s="6"/>
      <c r="I16" s="6"/>
      <c r="J16" s="6"/>
      <c r="K16" s="6"/>
      <c r="L16" s="6"/>
      <c r="M16" s="6"/>
      <c r="N16" s="6"/>
      <c r="O16" s="6"/>
      <c r="P16" s="6"/>
    </row>
    <row r="17" spans="1:16" s="4" customFormat="1" ht="22" customHeight="1" x14ac:dyDescent="0.2">
      <c r="A17" s="6"/>
      <c r="B17" s="6"/>
      <c r="C17" s="481"/>
      <c r="D17" s="114"/>
      <c r="E17" s="29"/>
      <c r="F17" s="29"/>
      <c r="G17" s="6"/>
      <c r="H17" s="6"/>
      <c r="I17" s="6"/>
      <c r="J17" s="6"/>
      <c r="K17" s="6"/>
      <c r="L17" s="6"/>
      <c r="M17" s="6"/>
      <c r="N17" s="6"/>
      <c r="O17" s="6"/>
      <c r="P17" s="6"/>
    </row>
    <row r="18" spans="1:16" s="4" customFormat="1" ht="22" customHeight="1" x14ac:dyDescent="0.2">
      <c r="A18" s="6"/>
      <c r="B18" s="6"/>
      <c r="C18" s="481"/>
      <c r="D18" s="114"/>
      <c r="E18" s="29"/>
      <c r="F18" s="29"/>
      <c r="G18" s="6"/>
      <c r="H18" s="6"/>
      <c r="I18" s="6"/>
      <c r="J18" s="6"/>
      <c r="K18" s="6"/>
      <c r="L18" s="6"/>
      <c r="M18" s="6"/>
      <c r="N18" s="6"/>
      <c r="O18" s="6"/>
      <c r="P18" s="6"/>
    </row>
    <row r="19" spans="1:16" s="4" customFormat="1" ht="22" customHeight="1" x14ac:dyDescent="0.2">
      <c r="A19" s="6"/>
      <c r="B19" s="6"/>
      <c r="C19" s="481"/>
      <c r="D19" s="114"/>
      <c r="E19" s="29"/>
      <c r="F19" s="29"/>
      <c r="G19" s="6"/>
      <c r="H19" s="6"/>
      <c r="I19" s="6"/>
      <c r="J19" s="6"/>
      <c r="K19" s="6"/>
      <c r="L19" s="6"/>
      <c r="M19" s="6"/>
      <c r="N19" s="6"/>
      <c r="O19" s="6"/>
      <c r="P19" s="6"/>
    </row>
    <row r="20" spans="1:16" s="4" customFormat="1" ht="22" customHeight="1" x14ac:dyDescent="0.2">
      <c r="A20" s="6"/>
      <c r="B20" s="6"/>
      <c r="C20" s="481"/>
      <c r="D20" s="114"/>
      <c r="E20" s="29"/>
      <c r="F20" s="29"/>
      <c r="G20" s="6"/>
      <c r="H20" s="6"/>
      <c r="I20" s="6"/>
      <c r="J20" s="6"/>
      <c r="K20" s="6"/>
      <c r="L20" s="6"/>
      <c r="M20" s="6"/>
      <c r="N20" s="6"/>
      <c r="O20" s="6"/>
      <c r="P20" s="6"/>
    </row>
    <row r="21" spans="1:16" s="4" customFormat="1" ht="22" customHeight="1" x14ac:dyDescent="0.2">
      <c r="A21" s="6"/>
      <c r="B21" s="6"/>
      <c r="C21" s="481"/>
      <c r="D21" s="114"/>
      <c r="E21" s="29"/>
      <c r="F21" s="29"/>
      <c r="G21" s="6"/>
      <c r="H21" s="6"/>
      <c r="I21" s="6"/>
      <c r="J21" s="6"/>
      <c r="K21" s="6"/>
      <c r="L21" s="6"/>
      <c r="M21" s="6"/>
      <c r="N21" s="6"/>
      <c r="O21" s="6"/>
      <c r="P21" s="6"/>
    </row>
    <row r="22" spans="1:16" s="4" customFormat="1" ht="22" customHeight="1" x14ac:dyDescent="0.2">
      <c r="A22" s="6"/>
      <c r="B22" s="6"/>
      <c r="C22" s="481"/>
      <c r="D22" s="114"/>
      <c r="E22" s="29"/>
      <c r="F22" s="29"/>
      <c r="G22" s="6"/>
      <c r="H22" s="6"/>
      <c r="I22" s="6"/>
      <c r="J22" s="6"/>
      <c r="K22" s="6"/>
      <c r="L22" s="6"/>
      <c r="M22" s="6"/>
      <c r="N22" s="6"/>
      <c r="O22" s="6"/>
      <c r="P22" s="6"/>
    </row>
    <row r="23" spans="1:16" s="4" customFormat="1" ht="22" customHeight="1" x14ac:dyDescent="0.2">
      <c r="A23" s="6"/>
      <c r="B23" s="6"/>
      <c r="C23" s="481"/>
      <c r="D23" s="114"/>
      <c r="E23" s="29"/>
      <c r="F23" s="29"/>
      <c r="G23" s="6"/>
      <c r="H23" s="6"/>
      <c r="I23" s="6"/>
      <c r="J23" s="6"/>
      <c r="K23" s="6"/>
      <c r="L23" s="6"/>
      <c r="M23" s="6"/>
      <c r="N23" s="6"/>
      <c r="O23" s="6"/>
      <c r="P23" s="6"/>
    </row>
    <row r="24" spans="1:16" s="4" customFormat="1" ht="22" customHeight="1" x14ac:dyDescent="0.2">
      <c r="A24" s="6"/>
      <c r="B24" s="6"/>
      <c r="C24" s="481"/>
      <c r="D24" s="114"/>
      <c r="E24" s="29"/>
      <c r="F24" s="29"/>
      <c r="G24" s="6"/>
      <c r="H24" s="6"/>
      <c r="I24" s="6"/>
      <c r="J24" s="6"/>
      <c r="K24" s="6"/>
      <c r="L24" s="6"/>
      <c r="M24" s="6"/>
      <c r="N24" s="6"/>
      <c r="O24" s="6"/>
      <c r="P24" s="6"/>
    </row>
    <row r="25" spans="1:16" s="4" customFormat="1" ht="22" customHeight="1" x14ac:dyDescent="0.2">
      <c r="A25" s="6"/>
      <c r="B25" s="6"/>
      <c r="C25" s="481"/>
      <c r="D25" s="114"/>
      <c r="E25" s="29"/>
      <c r="F25" s="29"/>
      <c r="G25" s="6"/>
      <c r="H25" s="6"/>
      <c r="I25" s="6"/>
      <c r="J25" s="6"/>
      <c r="K25" s="6"/>
      <c r="L25" s="6"/>
      <c r="M25" s="6"/>
      <c r="N25" s="6"/>
      <c r="O25" s="6"/>
      <c r="P25" s="6"/>
    </row>
    <row r="26" spans="1:16" s="4" customFormat="1" ht="22" customHeight="1" x14ac:dyDescent="0.2">
      <c r="A26" s="6"/>
      <c r="B26" s="6"/>
      <c r="C26" s="481"/>
      <c r="D26" s="114"/>
      <c r="E26" s="29"/>
      <c r="F26" s="29"/>
      <c r="G26" s="6"/>
      <c r="H26" s="6"/>
      <c r="I26" s="6"/>
      <c r="J26" s="6"/>
      <c r="K26" s="6"/>
      <c r="L26" s="6"/>
      <c r="M26" s="6"/>
      <c r="N26" s="6"/>
      <c r="O26" s="6"/>
      <c r="P26" s="6"/>
    </row>
    <row r="27" spans="1:16" s="4" customFormat="1" ht="22" customHeight="1" x14ac:dyDescent="0.2">
      <c r="A27" s="6"/>
      <c r="B27" s="6"/>
      <c r="C27" s="481"/>
      <c r="D27" s="114"/>
      <c r="E27" s="29"/>
      <c r="F27" s="29"/>
      <c r="G27" s="6"/>
      <c r="H27" s="6"/>
      <c r="I27" s="6"/>
      <c r="J27" s="6"/>
      <c r="K27" s="6"/>
      <c r="L27" s="6"/>
      <c r="M27" s="6"/>
      <c r="N27" s="6"/>
      <c r="O27" s="6"/>
      <c r="P27" s="6"/>
    </row>
    <row r="28" spans="1:16" s="4" customFormat="1" ht="22" customHeight="1" x14ac:dyDescent="0.2">
      <c r="A28" s="6"/>
      <c r="B28" s="6"/>
      <c r="C28" s="481"/>
      <c r="D28" s="114"/>
      <c r="E28" s="29"/>
      <c r="F28" s="29"/>
      <c r="G28" s="6"/>
      <c r="H28" s="6"/>
      <c r="I28" s="6"/>
      <c r="J28" s="6"/>
      <c r="K28" s="6"/>
      <c r="L28" s="6"/>
      <c r="M28" s="6"/>
      <c r="N28" s="6"/>
      <c r="O28" s="6"/>
      <c r="P28" s="6"/>
    </row>
    <row r="29" spans="1:16" s="4" customFormat="1" ht="22" customHeight="1" x14ac:dyDescent="0.2">
      <c r="A29" s="6"/>
      <c r="B29" s="6"/>
      <c r="C29" s="481"/>
      <c r="D29" s="114"/>
      <c r="E29" s="29"/>
      <c r="F29" s="29"/>
      <c r="G29" s="6"/>
      <c r="H29" s="6"/>
      <c r="I29" s="6"/>
      <c r="J29" s="6"/>
      <c r="K29" s="6"/>
      <c r="L29" s="6"/>
      <c r="M29" s="6"/>
      <c r="N29" s="6"/>
      <c r="O29" s="6"/>
      <c r="P29" s="6"/>
    </row>
    <row r="30" spans="1:16" s="4" customFormat="1" ht="22" customHeight="1" x14ac:dyDescent="0.2">
      <c r="A30" s="6"/>
      <c r="B30" s="6"/>
      <c r="C30" s="481"/>
      <c r="D30" s="114"/>
      <c r="E30" s="29"/>
      <c r="F30" s="29"/>
      <c r="G30" s="6"/>
      <c r="H30" s="6"/>
      <c r="I30" s="6"/>
      <c r="J30" s="6"/>
      <c r="K30" s="6"/>
      <c r="L30" s="6"/>
      <c r="M30" s="6"/>
      <c r="N30" s="6"/>
      <c r="O30" s="6"/>
      <c r="P30" s="6"/>
    </row>
    <row r="31" spans="1:16" s="4" customFormat="1" ht="22" customHeight="1" x14ac:dyDescent="0.2">
      <c r="A31" s="6"/>
      <c r="B31" s="6"/>
      <c r="C31" s="481"/>
      <c r="D31" s="114"/>
      <c r="E31" s="29"/>
      <c r="F31" s="29"/>
      <c r="G31" s="6"/>
      <c r="H31" s="6"/>
      <c r="I31" s="6"/>
      <c r="J31" s="6"/>
      <c r="K31" s="6"/>
      <c r="L31" s="6"/>
      <c r="M31" s="6"/>
      <c r="N31" s="6"/>
      <c r="O31" s="6"/>
      <c r="P31" s="6"/>
    </row>
    <row r="32" spans="1:16" s="4" customFormat="1" ht="22" customHeight="1" x14ac:dyDescent="0.2">
      <c r="A32" s="6"/>
      <c r="B32" s="6"/>
      <c r="C32" s="481"/>
      <c r="D32" s="114"/>
      <c r="E32" s="29"/>
      <c r="F32" s="29"/>
      <c r="G32" s="6"/>
      <c r="H32" s="6"/>
      <c r="I32" s="6"/>
      <c r="J32" s="6"/>
      <c r="K32" s="6"/>
      <c r="L32" s="6"/>
      <c r="M32" s="6"/>
      <c r="N32" s="6"/>
      <c r="O32" s="6"/>
      <c r="P32" s="6"/>
    </row>
    <row r="33" spans="1:16" s="4" customFormat="1" ht="22" customHeight="1" x14ac:dyDescent="0.2">
      <c r="A33" s="6"/>
      <c r="B33" s="6"/>
      <c r="C33" s="481"/>
      <c r="D33" s="114"/>
      <c r="E33" s="29"/>
      <c r="F33" s="29"/>
      <c r="G33" s="6"/>
      <c r="H33" s="6"/>
      <c r="I33" s="6"/>
      <c r="J33" s="6"/>
      <c r="K33" s="6"/>
      <c r="L33" s="6"/>
      <c r="M33" s="6"/>
      <c r="N33" s="6"/>
      <c r="O33" s="6"/>
      <c r="P33" s="6"/>
    </row>
    <row r="34" spans="1:16" s="4" customFormat="1" ht="22" customHeight="1" x14ac:dyDescent="0.2">
      <c r="A34" s="6"/>
      <c r="B34" s="6"/>
      <c r="C34" s="481"/>
      <c r="D34" s="114"/>
      <c r="E34" s="29"/>
      <c r="F34" s="29"/>
      <c r="G34" s="6"/>
      <c r="H34" s="6"/>
      <c r="I34" s="6"/>
      <c r="J34" s="6"/>
      <c r="K34" s="6"/>
      <c r="L34" s="6"/>
      <c r="M34" s="6"/>
      <c r="N34" s="6"/>
      <c r="O34" s="6"/>
      <c r="P34" s="6"/>
    </row>
    <row r="35" spans="1:16" s="4" customFormat="1" ht="22" customHeight="1" x14ac:dyDescent="0.2">
      <c r="A35" s="6"/>
      <c r="B35" s="6"/>
      <c r="C35" s="481"/>
      <c r="D35" s="114"/>
      <c r="E35" s="29"/>
      <c r="F35" s="29"/>
      <c r="G35" s="6"/>
      <c r="H35" s="6"/>
      <c r="I35" s="6"/>
      <c r="J35" s="6"/>
      <c r="K35" s="6"/>
      <c r="L35" s="6"/>
      <c r="M35" s="6"/>
      <c r="N35" s="6"/>
      <c r="O35" s="6"/>
      <c r="P35" s="6"/>
    </row>
    <row r="36" spans="1:16" s="4" customFormat="1" ht="22" customHeight="1" x14ac:dyDescent="0.2">
      <c r="A36" s="6"/>
      <c r="B36" s="6"/>
      <c r="C36" s="481"/>
      <c r="D36" s="114"/>
      <c r="E36" s="29"/>
      <c r="F36" s="29"/>
      <c r="G36" s="6"/>
      <c r="H36" s="6"/>
      <c r="I36" s="6"/>
      <c r="J36" s="6"/>
      <c r="K36" s="6"/>
      <c r="L36" s="6"/>
      <c r="M36" s="6"/>
      <c r="N36" s="6"/>
      <c r="O36" s="6"/>
      <c r="P36" s="6"/>
    </row>
    <row r="37" spans="1:16" s="4" customFormat="1" ht="22" customHeight="1" x14ac:dyDescent="0.2">
      <c r="A37" s="6"/>
      <c r="B37" s="6"/>
      <c r="C37" s="481"/>
      <c r="D37" s="114"/>
      <c r="E37" s="29"/>
      <c r="F37" s="29"/>
      <c r="G37" s="6"/>
      <c r="H37" s="6"/>
      <c r="I37" s="6"/>
      <c r="J37" s="6"/>
      <c r="K37" s="6"/>
      <c r="L37" s="6"/>
      <c r="M37" s="6"/>
      <c r="N37" s="6"/>
      <c r="O37" s="6"/>
      <c r="P37" s="6"/>
    </row>
    <row r="38" spans="1:16" s="4" customFormat="1" ht="22" customHeight="1" x14ac:dyDescent="0.2">
      <c r="A38" s="6"/>
      <c r="B38" s="6"/>
      <c r="C38" s="481"/>
      <c r="D38" s="114"/>
      <c r="E38" s="29"/>
      <c r="F38" s="29"/>
      <c r="G38" s="6"/>
      <c r="H38" s="6"/>
      <c r="I38" s="6"/>
      <c r="J38" s="6"/>
      <c r="K38" s="6"/>
      <c r="L38" s="6"/>
      <c r="M38" s="6"/>
      <c r="N38" s="6"/>
      <c r="O38" s="6"/>
      <c r="P38" s="6"/>
    </row>
    <row r="39" spans="1:16" s="4" customFormat="1" ht="22" customHeight="1" x14ac:dyDescent="0.2">
      <c r="A39" s="6"/>
      <c r="B39" s="6"/>
      <c r="C39" s="481"/>
      <c r="D39" s="114"/>
      <c r="E39" s="29"/>
      <c r="F39" s="29"/>
      <c r="G39" s="6"/>
      <c r="H39" s="6"/>
      <c r="I39" s="6"/>
      <c r="J39" s="6"/>
      <c r="K39" s="6"/>
      <c r="L39" s="6"/>
      <c r="M39" s="6"/>
      <c r="N39" s="6"/>
      <c r="O39" s="6"/>
      <c r="P39" s="6"/>
    </row>
    <row r="40" spans="1:16" s="4" customFormat="1" ht="22" customHeight="1" x14ac:dyDescent="0.2">
      <c r="A40" s="6"/>
      <c r="B40" s="6"/>
      <c r="C40" s="481"/>
      <c r="D40" s="114"/>
      <c r="E40" s="29"/>
      <c r="F40" s="29"/>
      <c r="G40" s="6"/>
      <c r="H40" s="6"/>
      <c r="I40" s="6"/>
      <c r="J40" s="6"/>
      <c r="K40" s="6"/>
      <c r="L40" s="6"/>
      <c r="M40" s="6"/>
      <c r="N40" s="6"/>
      <c r="O40" s="6"/>
      <c r="P40" s="6"/>
    </row>
    <row r="41" spans="1:16" s="4" customFormat="1" ht="22" customHeight="1" x14ac:dyDescent="0.2">
      <c r="A41" s="6"/>
      <c r="B41" s="6"/>
      <c r="C41" s="481"/>
      <c r="D41" s="114"/>
      <c r="E41" s="29"/>
      <c r="F41" s="29"/>
      <c r="G41" s="6"/>
      <c r="H41" s="6"/>
      <c r="I41" s="6"/>
      <c r="J41" s="6"/>
      <c r="K41" s="6"/>
      <c r="L41" s="6"/>
      <c r="M41" s="6"/>
      <c r="N41" s="6"/>
      <c r="O41" s="6"/>
      <c r="P41" s="6"/>
    </row>
    <row r="42" spans="1:16" s="4" customFormat="1" ht="22" customHeight="1" x14ac:dyDescent="0.2">
      <c r="A42" s="6"/>
      <c r="B42" s="6"/>
      <c r="C42" s="480"/>
      <c r="D42" s="114"/>
      <c r="E42" s="29"/>
      <c r="F42" s="29"/>
      <c r="G42" s="6"/>
      <c r="H42" s="6"/>
      <c r="I42" s="6"/>
      <c r="J42" s="6"/>
      <c r="K42" s="6"/>
      <c r="L42" s="6"/>
      <c r="M42" s="6"/>
      <c r="N42" s="6"/>
      <c r="O42" s="6"/>
      <c r="P42" s="6"/>
    </row>
    <row r="43" spans="1:16" s="4" customFormat="1" ht="22" customHeight="1" x14ac:dyDescent="0.2">
      <c r="A43" s="6"/>
      <c r="B43" s="6"/>
      <c r="C43" s="480"/>
      <c r="D43" s="114"/>
      <c r="E43" s="29"/>
      <c r="F43" s="29"/>
      <c r="G43" s="6"/>
      <c r="H43" s="6"/>
      <c r="I43" s="6"/>
      <c r="J43" s="6"/>
      <c r="K43" s="6"/>
      <c r="L43" s="6"/>
      <c r="M43" s="6"/>
      <c r="N43" s="6"/>
      <c r="O43" s="6"/>
      <c r="P43" s="6"/>
    </row>
    <row r="44" spans="1:16" s="4" customFormat="1" ht="22" customHeight="1" x14ac:dyDescent="0.2">
      <c r="A44" s="6"/>
      <c r="B44" s="6"/>
      <c r="C44" s="481"/>
      <c r="D44" s="114"/>
      <c r="E44" s="29"/>
      <c r="F44" s="29"/>
      <c r="G44" s="6"/>
      <c r="H44" s="6"/>
      <c r="I44" s="6"/>
      <c r="J44" s="6"/>
      <c r="K44" s="6"/>
      <c r="L44" s="6"/>
      <c r="M44" s="6"/>
      <c r="N44" s="6"/>
      <c r="O44" s="6"/>
      <c r="P44" s="6"/>
    </row>
    <row r="45" spans="1:16" s="4" customFormat="1" ht="22" customHeight="1" x14ac:dyDescent="0.2">
      <c r="A45" s="6"/>
      <c r="B45" s="6"/>
      <c r="C45" s="481"/>
      <c r="D45" s="114"/>
      <c r="E45" s="29"/>
      <c r="F45" s="29"/>
      <c r="G45" s="6"/>
      <c r="H45" s="6"/>
      <c r="I45" s="6"/>
      <c r="J45" s="6"/>
      <c r="K45" s="6"/>
      <c r="L45" s="6"/>
      <c r="M45" s="6"/>
      <c r="N45" s="6"/>
      <c r="O45" s="6"/>
      <c r="P45" s="6"/>
    </row>
    <row r="46" spans="1:16" s="4" customFormat="1" ht="22" customHeight="1" x14ac:dyDescent="0.2">
      <c r="A46" s="6"/>
      <c r="B46" s="6"/>
      <c r="C46" s="480"/>
      <c r="D46" s="114"/>
      <c r="E46" s="29"/>
      <c r="F46" s="29"/>
      <c r="G46" s="6"/>
      <c r="H46" s="6"/>
      <c r="I46" s="6"/>
      <c r="J46" s="6"/>
      <c r="K46" s="6"/>
      <c r="L46" s="6"/>
      <c r="M46" s="6"/>
      <c r="N46" s="6"/>
      <c r="O46" s="6"/>
      <c r="P46" s="6"/>
    </row>
    <row r="47" spans="1:16" s="4" customFormat="1" ht="22" customHeight="1" x14ac:dyDescent="0.2">
      <c r="A47" s="6"/>
      <c r="B47" s="6"/>
      <c r="C47" s="480"/>
      <c r="D47" s="114"/>
      <c r="E47" s="29"/>
      <c r="F47" s="29"/>
      <c r="G47" s="6"/>
      <c r="H47" s="6"/>
      <c r="I47" s="6"/>
      <c r="J47" s="6"/>
      <c r="K47" s="6"/>
      <c r="L47" s="6"/>
      <c r="M47" s="6"/>
      <c r="N47" s="6"/>
      <c r="O47" s="6"/>
      <c r="P47" s="6"/>
    </row>
    <row r="48" spans="1:16" s="4" customFormat="1" ht="22" customHeight="1" x14ac:dyDescent="0.2">
      <c r="A48" s="6"/>
      <c r="B48" s="6"/>
      <c r="C48" s="480"/>
      <c r="D48" s="114"/>
      <c r="E48" s="29"/>
      <c r="F48" s="29"/>
      <c r="G48" s="6"/>
      <c r="H48" s="6"/>
      <c r="I48" s="6"/>
      <c r="J48" s="6"/>
      <c r="K48" s="6"/>
      <c r="L48" s="6"/>
      <c r="M48" s="6"/>
      <c r="N48" s="6"/>
      <c r="O48" s="6"/>
      <c r="P48" s="6"/>
    </row>
    <row r="49" spans="1:16" s="17" customFormat="1" x14ac:dyDescent="0.2">
      <c r="A49" s="482"/>
      <c r="B49" s="482"/>
      <c r="C49" s="482"/>
      <c r="D49" s="483"/>
      <c r="E49" s="482"/>
      <c r="F49" s="482"/>
      <c r="G49" s="482"/>
      <c r="H49" s="482"/>
      <c r="I49" s="482"/>
      <c r="J49" s="482"/>
      <c r="K49" s="482"/>
      <c r="L49" s="482"/>
      <c r="M49" s="482"/>
      <c r="N49" s="482"/>
      <c r="O49" s="482"/>
      <c r="P49" s="482"/>
    </row>
    <row r="50" spans="1:16" s="17" customFormat="1" x14ac:dyDescent="0.2">
      <c r="A50" s="482"/>
      <c r="B50" s="482"/>
      <c r="C50" s="482"/>
      <c r="D50" s="483"/>
      <c r="E50" s="482"/>
      <c r="F50" s="482"/>
      <c r="G50" s="482"/>
      <c r="H50" s="482"/>
      <c r="I50" s="482"/>
      <c r="J50" s="482"/>
      <c r="K50" s="482"/>
      <c r="L50" s="482"/>
      <c r="M50" s="482"/>
      <c r="N50" s="482"/>
      <c r="O50" s="482"/>
      <c r="P50" s="482"/>
    </row>
    <row r="51" spans="1:16" s="17" customFormat="1" x14ac:dyDescent="0.2">
      <c r="A51" s="482"/>
      <c r="B51" s="482"/>
      <c r="C51" s="482"/>
      <c r="D51" s="483"/>
      <c r="E51" s="482"/>
      <c r="F51" s="482"/>
      <c r="G51" s="482"/>
      <c r="H51" s="482"/>
      <c r="I51" s="482"/>
      <c r="J51" s="482"/>
      <c r="K51" s="482"/>
      <c r="L51" s="482"/>
      <c r="M51" s="482"/>
      <c r="N51" s="482"/>
      <c r="O51" s="482"/>
      <c r="P51" s="482"/>
    </row>
    <row r="52" spans="1:16" s="17" customFormat="1" x14ac:dyDescent="0.2">
      <c r="A52" s="482"/>
      <c r="B52" s="482"/>
      <c r="C52" s="482"/>
      <c r="D52" s="483"/>
      <c r="E52" s="482"/>
      <c r="F52" s="482"/>
      <c r="G52" s="482"/>
      <c r="H52" s="482"/>
      <c r="I52" s="482"/>
      <c r="J52" s="482"/>
      <c r="K52" s="482"/>
      <c r="L52" s="482"/>
      <c r="M52" s="482"/>
      <c r="N52" s="482"/>
      <c r="O52" s="482"/>
      <c r="P52" s="482"/>
    </row>
    <row r="53" spans="1:16" s="17" customFormat="1" x14ac:dyDescent="0.2">
      <c r="A53" s="482"/>
      <c r="B53" s="482"/>
      <c r="C53" s="482"/>
      <c r="D53" s="483"/>
      <c r="E53" s="482"/>
      <c r="F53" s="482"/>
      <c r="G53" s="482"/>
      <c r="H53" s="482"/>
      <c r="I53" s="482"/>
      <c r="J53" s="482"/>
      <c r="K53" s="482"/>
      <c r="L53" s="482"/>
      <c r="M53" s="482"/>
      <c r="N53" s="482"/>
      <c r="O53" s="482"/>
      <c r="P53" s="482"/>
    </row>
    <row r="54" spans="1:16" s="17" customFormat="1" x14ac:dyDescent="0.2">
      <c r="A54" s="482"/>
      <c r="B54" s="482"/>
      <c r="C54" s="482"/>
      <c r="D54" s="483"/>
      <c r="E54" s="482"/>
      <c r="F54" s="482"/>
      <c r="G54" s="482"/>
      <c r="H54" s="482"/>
      <c r="I54" s="482"/>
      <c r="J54" s="482"/>
      <c r="K54" s="482"/>
      <c r="L54" s="482"/>
      <c r="M54" s="482"/>
      <c r="N54" s="482"/>
      <c r="O54" s="482"/>
      <c r="P54" s="482"/>
    </row>
    <row r="55" spans="1:16" s="17" customFormat="1" x14ac:dyDescent="0.2">
      <c r="A55" s="482"/>
      <c r="B55" s="482"/>
      <c r="C55" s="482"/>
      <c r="D55" s="483"/>
      <c r="E55" s="482"/>
      <c r="F55" s="482"/>
      <c r="G55" s="482"/>
      <c r="H55" s="482"/>
      <c r="I55" s="482"/>
      <c r="J55" s="482"/>
      <c r="K55" s="482"/>
      <c r="L55" s="482"/>
      <c r="M55" s="482"/>
      <c r="N55" s="482"/>
      <c r="O55" s="482"/>
      <c r="P55" s="482"/>
    </row>
    <row r="56" spans="1:16" s="17" customFormat="1" x14ac:dyDescent="0.2">
      <c r="A56" s="482"/>
      <c r="B56" s="482"/>
      <c r="C56" s="482"/>
      <c r="D56" s="483"/>
      <c r="E56" s="482"/>
      <c r="F56" s="482"/>
      <c r="G56" s="482"/>
      <c r="H56" s="482"/>
      <c r="I56" s="482"/>
      <c r="J56" s="482"/>
      <c r="K56" s="482"/>
      <c r="L56" s="482"/>
      <c r="M56" s="482"/>
      <c r="N56" s="482"/>
      <c r="O56" s="482"/>
      <c r="P56" s="482"/>
    </row>
    <row r="57" spans="1:16" s="17" customFormat="1" x14ac:dyDescent="0.2">
      <c r="A57" s="482"/>
      <c r="B57" s="482"/>
      <c r="C57" s="482"/>
      <c r="D57" s="483"/>
      <c r="E57" s="482"/>
      <c r="F57" s="482"/>
      <c r="G57" s="482"/>
      <c r="H57" s="482"/>
      <c r="I57" s="482"/>
      <c r="J57" s="482"/>
      <c r="K57" s="482"/>
      <c r="L57" s="482"/>
      <c r="M57" s="482"/>
      <c r="N57" s="482"/>
      <c r="O57" s="482"/>
      <c r="P57" s="482"/>
    </row>
    <row r="58" spans="1:16" s="17" customFormat="1" x14ac:dyDescent="0.2">
      <c r="A58" s="482"/>
      <c r="B58" s="482"/>
      <c r="C58" s="482"/>
      <c r="D58" s="483"/>
      <c r="E58" s="482"/>
      <c r="F58" s="482"/>
      <c r="G58" s="482"/>
      <c r="H58" s="482"/>
      <c r="I58" s="482"/>
      <c r="J58" s="482"/>
      <c r="K58" s="482"/>
      <c r="L58" s="482"/>
      <c r="M58" s="482"/>
      <c r="N58" s="482"/>
      <c r="O58" s="482"/>
      <c r="P58" s="482"/>
    </row>
    <row r="59" spans="1:16" s="17" customFormat="1" x14ac:dyDescent="0.2">
      <c r="A59" s="482"/>
      <c r="B59" s="482"/>
      <c r="C59" s="482"/>
      <c r="D59" s="483"/>
      <c r="E59" s="482"/>
      <c r="F59" s="482"/>
      <c r="G59" s="482"/>
      <c r="H59" s="482"/>
      <c r="I59" s="482"/>
      <c r="J59" s="482"/>
      <c r="K59" s="482"/>
      <c r="L59" s="482"/>
      <c r="M59" s="482"/>
      <c r="N59" s="482"/>
      <c r="O59" s="482"/>
      <c r="P59" s="482"/>
    </row>
    <row r="60" spans="1:16" s="17" customFormat="1" x14ac:dyDescent="0.2">
      <c r="A60" s="482"/>
      <c r="B60" s="482"/>
      <c r="C60" s="482"/>
      <c r="D60" s="483"/>
      <c r="E60" s="482"/>
      <c r="F60" s="482"/>
      <c r="G60" s="482"/>
      <c r="H60" s="482"/>
      <c r="I60" s="482"/>
      <c r="J60" s="482"/>
      <c r="K60" s="482"/>
      <c r="L60" s="482"/>
      <c r="M60" s="482"/>
      <c r="N60" s="482"/>
      <c r="O60" s="482"/>
      <c r="P60" s="482"/>
    </row>
    <row r="61" spans="1:16" s="17" customFormat="1" x14ac:dyDescent="0.2">
      <c r="A61" s="482"/>
      <c r="B61" s="482"/>
      <c r="C61" s="482"/>
      <c r="D61" s="483"/>
      <c r="E61" s="482"/>
      <c r="F61" s="482"/>
      <c r="G61" s="482"/>
      <c r="H61" s="482"/>
      <c r="I61" s="482"/>
      <c r="J61" s="482"/>
      <c r="K61" s="482"/>
      <c r="L61" s="482"/>
      <c r="M61" s="482"/>
      <c r="N61" s="482"/>
      <c r="O61" s="482"/>
      <c r="P61" s="482"/>
    </row>
    <row r="62" spans="1:16" s="17" customFormat="1" x14ac:dyDescent="0.2">
      <c r="A62" s="482"/>
      <c r="B62" s="482"/>
      <c r="C62" s="482"/>
      <c r="D62" s="483"/>
      <c r="E62" s="482"/>
      <c r="F62" s="482"/>
      <c r="G62" s="482"/>
      <c r="H62" s="482"/>
      <c r="I62" s="482"/>
      <c r="J62" s="482"/>
      <c r="K62" s="482"/>
      <c r="L62" s="482"/>
      <c r="M62" s="482"/>
      <c r="N62" s="482"/>
      <c r="O62" s="482"/>
      <c r="P62" s="482"/>
    </row>
    <row r="63" spans="1:16" s="17" customFormat="1" x14ac:dyDescent="0.2">
      <c r="A63" s="482"/>
      <c r="B63" s="482"/>
      <c r="C63" s="482"/>
      <c r="D63" s="483"/>
      <c r="E63" s="482"/>
      <c r="F63" s="482"/>
      <c r="G63" s="482"/>
      <c r="H63" s="482"/>
      <c r="I63" s="482"/>
      <c r="J63" s="482"/>
      <c r="K63" s="482"/>
      <c r="L63" s="482"/>
      <c r="M63" s="482"/>
      <c r="N63" s="482"/>
      <c r="O63" s="482"/>
      <c r="P63" s="482"/>
    </row>
    <row r="64" spans="1:16" s="17" customFormat="1" x14ac:dyDescent="0.2">
      <c r="A64" s="482"/>
      <c r="B64" s="482"/>
      <c r="C64" s="482"/>
      <c r="D64" s="483"/>
      <c r="E64" s="482"/>
      <c r="F64" s="482"/>
      <c r="G64" s="482"/>
      <c r="H64" s="482"/>
      <c r="I64" s="482"/>
      <c r="J64" s="482"/>
      <c r="K64" s="482"/>
      <c r="L64" s="482"/>
      <c r="M64" s="482"/>
      <c r="N64" s="482"/>
      <c r="O64" s="482"/>
      <c r="P64" s="482"/>
    </row>
    <row r="65" spans="1:16" s="17" customFormat="1" x14ac:dyDescent="0.2">
      <c r="A65" s="482"/>
      <c r="B65" s="482"/>
      <c r="C65" s="482"/>
      <c r="D65" s="483"/>
      <c r="E65" s="482"/>
      <c r="F65" s="482"/>
      <c r="G65" s="482"/>
      <c r="H65" s="482"/>
      <c r="I65" s="482"/>
      <c r="J65" s="482"/>
      <c r="K65" s="482"/>
      <c r="L65" s="482"/>
      <c r="M65" s="482"/>
      <c r="N65" s="482"/>
      <c r="O65" s="482"/>
      <c r="P65" s="482"/>
    </row>
    <row r="66" spans="1:16" s="17" customFormat="1" x14ac:dyDescent="0.2">
      <c r="A66" s="482"/>
      <c r="B66" s="482"/>
      <c r="C66" s="482"/>
      <c r="D66" s="483"/>
      <c r="E66" s="482"/>
      <c r="F66" s="482"/>
      <c r="G66" s="482"/>
      <c r="H66" s="482"/>
      <c r="I66" s="482"/>
      <c r="J66" s="482"/>
      <c r="K66" s="482"/>
      <c r="L66" s="482"/>
      <c r="M66" s="482"/>
      <c r="N66" s="482"/>
      <c r="O66" s="482"/>
      <c r="P66" s="482"/>
    </row>
    <row r="67" spans="1:16" s="17" customFormat="1" x14ac:dyDescent="0.2">
      <c r="A67" s="482"/>
      <c r="B67" s="482"/>
      <c r="C67" s="482"/>
      <c r="D67" s="483"/>
      <c r="E67" s="482"/>
      <c r="F67" s="482"/>
      <c r="G67" s="482"/>
      <c r="H67" s="482"/>
      <c r="I67" s="482"/>
      <c r="J67" s="482"/>
      <c r="K67" s="482"/>
      <c r="L67" s="482"/>
      <c r="M67" s="482"/>
      <c r="N67" s="482"/>
      <c r="O67" s="482"/>
      <c r="P67" s="482"/>
    </row>
    <row r="68" spans="1:16" s="17" customFormat="1" x14ac:dyDescent="0.2">
      <c r="A68" s="482"/>
      <c r="B68" s="482"/>
      <c r="C68" s="482"/>
      <c r="D68" s="483"/>
      <c r="E68" s="482"/>
      <c r="F68" s="482"/>
      <c r="G68" s="482"/>
      <c r="H68" s="482"/>
      <c r="I68" s="482"/>
      <c r="J68" s="482"/>
      <c r="K68" s="482"/>
      <c r="L68" s="482"/>
      <c r="M68" s="482"/>
      <c r="N68" s="482"/>
      <c r="O68" s="482"/>
      <c r="P68" s="482"/>
    </row>
    <row r="69" spans="1:16" s="17" customFormat="1" x14ac:dyDescent="0.2">
      <c r="A69" s="482"/>
      <c r="B69" s="482"/>
      <c r="C69" s="482"/>
      <c r="D69" s="483"/>
      <c r="E69" s="482"/>
      <c r="F69" s="482"/>
      <c r="G69" s="482"/>
      <c r="H69" s="482"/>
      <c r="I69" s="482"/>
      <c r="J69" s="482"/>
      <c r="K69" s="482"/>
      <c r="L69" s="482"/>
      <c r="M69" s="482"/>
      <c r="N69" s="482"/>
      <c r="O69" s="482"/>
      <c r="P69" s="482"/>
    </row>
    <row r="70" spans="1:16" s="17" customFormat="1" x14ac:dyDescent="0.2">
      <c r="A70" s="482"/>
      <c r="B70" s="482"/>
      <c r="C70" s="482"/>
      <c r="D70" s="483"/>
      <c r="E70" s="482"/>
      <c r="F70" s="482"/>
      <c r="G70" s="482"/>
      <c r="H70" s="482"/>
      <c r="I70" s="482"/>
      <c r="J70" s="482"/>
      <c r="K70" s="482"/>
      <c r="L70" s="482"/>
      <c r="M70" s="482"/>
      <c r="N70" s="482"/>
      <c r="O70" s="482"/>
      <c r="P70" s="482"/>
    </row>
    <row r="71" spans="1:16" s="17" customFormat="1" x14ac:dyDescent="0.2">
      <c r="A71" s="482"/>
      <c r="B71" s="482"/>
      <c r="C71" s="482"/>
      <c r="D71" s="483"/>
      <c r="E71" s="482"/>
      <c r="F71" s="482"/>
      <c r="G71" s="482"/>
      <c r="H71" s="482"/>
      <c r="I71" s="482"/>
      <c r="J71" s="482"/>
      <c r="K71" s="482"/>
      <c r="L71" s="482"/>
      <c r="M71" s="482"/>
      <c r="N71" s="482"/>
      <c r="O71" s="482"/>
      <c r="P71" s="482"/>
    </row>
    <row r="72" spans="1:16" s="17" customFormat="1" x14ac:dyDescent="0.2">
      <c r="A72" s="482"/>
      <c r="B72" s="482"/>
      <c r="C72" s="482"/>
      <c r="D72" s="483"/>
      <c r="E72" s="482"/>
      <c r="F72" s="482"/>
      <c r="G72" s="482"/>
      <c r="H72" s="482"/>
      <c r="I72" s="482"/>
      <c r="J72" s="482"/>
      <c r="K72" s="482"/>
      <c r="L72" s="482"/>
      <c r="M72" s="482"/>
      <c r="N72" s="482"/>
      <c r="O72" s="482"/>
      <c r="P72" s="482"/>
    </row>
    <row r="73" spans="1:16" s="17" customFormat="1" x14ac:dyDescent="0.2">
      <c r="A73" s="482"/>
      <c r="B73" s="482"/>
      <c r="C73" s="482"/>
      <c r="D73" s="483"/>
      <c r="E73" s="482"/>
      <c r="F73" s="482"/>
      <c r="G73" s="482"/>
      <c r="H73" s="482"/>
      <c r="I73" s="482"/>
      <c r="J73" s="482"/>
      <c r="K73" s="482"/>
      <c r="L73" s="482"/>
      <c r="M73" s="482"/>
      <c r="N73" s="482"/>
      <c r="O73" s="482"/>
      <c r="P73" s="482"/>
    </row>
    <row r="74" spans="1:16" s="17" customFormat="1" x14ac:dyDescent="0.2">
      <c r="A74" s="482"/>
      <c r="B74" s="482"/>
      <c r="C74" s="482"/>
      <c r="D74" s="483"/>
      <c r="E74" s="482"/>
      <c r="F74" s="482"/>
      <c r="G74" s="482"/>
      <c r="H74" s="482"/>
      <c r="I74" s="482"/>
      <c r="J74" s="482"/>
      <c r="K74" s="482"/>
      <c r="L74" s="482"/>
      <c r="M74" s="482"/>
      <c r="N74" s="482"/>
      <c r="O74" s="482"/>
      <c r="P74" s="482"/>
    </row>
    <row r="75" spans="1:16" s="17" customFormat="1" x14ac:dyDescent="0.2">
      <c r="A75" s="482"/>
      <c r="B75" s="482"/>
      <c r="C75" s="482"/>
      <c r="D75" s="483"/>
      <c r="E75" s="482"/>
      <c r="F75" s="482"/>
      <c r="G75" s="482"/>
      <c r="H75" s="482"/>
      <c r="I75" s="482"/>
      <c r="J75" s="482"/>
      <c r="K75" s="482"/>
      <c r="L75" s="482"/>
      <c r="M75" s="482"/>
      <c r="N75" s="482"/>
      <c r="O75" s="482"/>
      <c r="P75" s="482"/>
    </row>
    <row r="76" spans="1:16" s="17" customFormat="1" x14ac:dyDescent="0.2">
      <c r="A76" s="482"/>
      <c r="B76" s="482"/>
      <c r="C76" s="482"/>
      <c r="D76" s="483"/>
      <c r="E76" s="482"/>
      <c r="F76" s="482"/>
      <c r="G76" s="482"/>
      <c r="H76" s="482"/>
      <c r="I76" s="482"/>
      <c r="J76" s="482"/>
      <c r="K76" s="482"/>
      <c r="L76" s="482"/>
      <c r="M76" s="482"/>
      <c r="N76" s="482"/>
      <c r="O76" s="482"/>
      <c r="P76" s="482"/>
    </row>
    <row r="77" spans="1:16" s="17" customFormat="1" x14ac:dyDescent="0.2">
      <c r="A77" s="482"/>
      <c r="B77" s="482"/>
      <c r="C77" s="482"/>
      <c r="D77" s="483"/>
      <c r="E77" s="482"/>
      <c r="F77" s="482"/>
      <c r="G77" s="482"/>
      <c r="H77" s="482"/>
      <c r="I77" s="482"/>
      <c r="J77" s="482"/>
      <c r="K77" s="482"/>
      <c r="L77" s="482"/>
      <c r="M77" s="482"/>
      <c r="N77" s="482"/>
      <c r="O77" s="482"/>
      <c r="P77" s="482"/>
    </row>
    <row r="78" spans="1:16" s="17" customFormat="1" x14ac:dyDescent="0.2">
      <c r="A78" s="482"/>
      <c r="B78" s="482"/>
      <c r="C78" s="482"/>
      <c r="D78" s="483"/>
      <c r="E78" s="482"/>
      <c r="F78" s="482"/>
      <c r="G78" s="482"/>
      <c r="H78" s="482"/>
      <c r="I78" s="482"/>
      <c r="J78" s="482"/>
      <c r="K78" s="482"/>
      <c r="L78" s="482"/>
      <c r="M78" s="482"/>
      <c r="N78" s="482"/>
      <c r="O78" s="482"/>
      <c r="P78" s="482"/>
    </row>
    <row r="79" spans="1:16" s="17" customFormat="1" x14ac:dyDescent="0.2">
      <c r="A79" s="482"/>
      <c r="B79" s="482"/>
      <c r="C79" s="482"/>
      <c r="D79" s="483"/>
      <c r="E79" s="482"/>
      <c r="F79" s="482"/>
      <c r="G79" s="482"/>
      <c r="H79" s="482"/>
      <c r="I79" s="482"/>
      <c r="J79" s="482"/>
      <c r="K79" s="482"/>
      <c r="L79" s="482"/>
      <c r="M79" s="482"/>
      <c r="N79" s="482"/>
      <c r="O79" s="482"/>
      <c r="P79" s="482"/>
    </row>
    <row r="80" spans="1:16" s="17" customFormat="1" x14ac:dyDescent="0.2">
      <c r="A80" s="482"/>
      <c r="B80" s="482"/>
      <c r="C80" s="482"/>
      <c r="D80" s="483"/>
      <c r="E80" s="482"/>
      <c r="F80" s="482"/>
      <c r="G80" s="482"/>
      <c r="H80" s="482"/>
      <c r="I80" s="482"/>
      <c r="J80" s="482"/>
      <c r="K80" s="482"/>
      <c r="L80" s="482"/>
      <c r="M80" s="482"/>
      <c r="N80" s="482"/>
      <c r="O80" s="482"/>
      <c r="P80" s="482"/>
    </row>
    <row r="81" spans="1:16" s="17" customFormat="1" x14ac:dyDescent="0.2">
      <c r="A81" s="482"/>
      <c r="B81" s="482"/>
      <c r="C81" s="482"/>
      <c r="D81" s="483"/>
      <c r="E81" s="482"/>
      <c r="F81" s="482"/>
      <c r="G81" s="482"/>
      <c r="H81" s="482"/>
      <c r="I81" s="482"/>
      <c r="J81" s="482"/>
      <c r="K81" s="482"/>
      <c r="L81" s="482"/>
      <c r="M81" s="482"/>
      <c r="N81" s="482"/>
      <c r="O81" s="482"/>
      <c r="P81" s="482"/>
    </row>
    <row r="82" spans="1:16" s="17" customFormat="1" x14ac:dyDescent="0.2">
      <c r="A82" s="482"/>
      <c r="B82" s="482"/>
      <c r="C82" s="482"/>
      <c r="D82" s="483"/>
      <c r="E82" s="482"/>
      <c r="F82" s="482"/>
      <c r="G82" s="482"/>
      <c r="H82" s="482"/>
      <c r="I82" s="482"/>
      <c r="J82" s="482"/>
      <c r="K82" s="482"/>
      <c r="L82" s="482"/>
      <c r="M82" s="482"/>
      <c r="N82" s="482"/>
      <c r="O82" s="482"/>
      <c r="P82" s="482"/>
    </row>
    <row r="83" spans="1:16" s="17" customFormat="1" x14ac:dyDescent="0.2">
      <c r="A83" s="482"/>
      <c r="B83" s="482"/>
      <c r="C83" s="482"/>
      <c r="D83" s="483"/>
      <c r="E83" s="482"/>
      <c r="F83" s="482"/>
      <c r="G83" s="482"/>
      <c r="H83" s="482"/>
      <c r="I83" s="482"/>
      <c r="J83" s="482"/>
      <c r="K83" s="482"/>
      <c r="L83" s="482"/>
      <c r="M83" s="482"/>
      <c r="N83" s="482"/>
      <c r="O83" s="482"/>
      <c r="P83" s="482"/>
    </row>
    <row r="84" spans="1:16" s="17" customFormat="1" x14ac:dyDescent="0.2">
      <c r="A84" s="482"/>
      <c r="B84" s="482"/>
      <c r="C84" s="482"/>
      <c r="D84" s="483"/>
      <c r="E84" s="482"/>
      <c r="F84" s="482"/>
      <c r="G84" s="482"/>
      <c r="H84" s="482"/>
      <c r="I84" s="482"/>
      <c r="J84" s="482"/>
      <c r="K84" s="482"/>
      <c r="L84" s="482"/>
      <c r="M84" s="482"/>
      <c r="N84" s="482"/>
      <c r="O84" s="482"/>
      <c r="P84" s="482"/>
    </row>
    <row r="85" spans="1:16" s="17" customFormat="1" x14ac:dyDescent="0.2">
      <c r="A85" s="482"/>
      <c r="B85" s="482"/>
      <c r="C85" s="482"/>
      <c r="D85" s="483"/>
      <c r="E85" s="482"/>
      <c r="F85" s="482"/>
      <c r="G85" s="482"/>
      <c r="H85" s="482"/>
      <c r="I85" s="482"/>
      <c r="J85" s="482"/>
      <c r="K85" s="482"/>
      <c r="L85" s="482"/>
      <c r="M85" s="482"/>
      <c r="N85" s="482"/>
      <c r="O85" s="482"/>
      <c r="P85" s="482"/>
    </row>
    <row r="86" spans="1:16" s="17" customFormat="1" x14ac:dyDescent="0.2">
      <c r="A86" s="482"/>
      <c r="B86" s="482"/>
      <c r="C86" s="482"/>
      <c r="D86" s="483"/>
      <c r="E86" s="482"/>
      <c r="F86" s="482"/>
      <c r="G86" s="482"/>
      <c r="H86" s="482"/>
      <c r="I86" s="482"/>
      <c r="J86" s="482"/>
      <c r="K86" s="482"/>
      <c r="L86" s="482"/>
      <c r="M86" s="482"/>
      <c r="N86" s="482"/>
      <c r="O86" s="482"/>
      <c r="P86" s="482"/>
    </row>
    <row r="87" spans="1:16" s="17" customFormat="1" x14ac:dyDescent="0.2">
      <c r="A87" s="482"/>
      <c r="B87" s="482"/>
      <c r="C87" s="482"/>
      <c r="D87" s="483"/>
      <c r="E87" s="482"/>
      <c r="F87" s="482"/>
      <c r="G87" s="482"/>
      <c r="H87" s="482"/>
      <c r="I87" s="482"/>
      <c r="J87" s="482"/>
      <c r="K87" s="482"/>
      <c r="L87" s="482"/>
      <c r="M87" s="482"/>
      <c r="N87" s="482"/>
      <c r="O87" s="482"/>
      <c r="P87" s="482"/>
    </row>
    <row r="88" spans="1:16" s="17" customFormat="1" x14ac:dyDescent="0.2">
      <c r="A88" s="482"/>
      <c r="B88" s="482"/>
      <c r="C88" s="482"/>
      <c r="D88" s="483"/>
      <c r="E88" s="482"/>
      <c r="F88" s="482"/>
      <c r="G88" s="482"/>
      <c r="H88" s="482"/>
      <c r="I88" s="482"/>
      <c r="J88" s="482"/>
      <c r="K88" s="482"/>
      <c r="L88" s="482"/>
      <c r="M88" s="482"/>
      <c r="N88" s="482"/>
      <c r="O88" s="482"/>
      <c r="P88" s="482"/>
    </row>
    <row r="89" spans="1:16" s="17" customFormat="1" x14ac:dyDescent="0.2">
      <c r="A89" s="482"/>
      <c r="B89" s="482"/>
      <c r="C89" s="482"/>
      <c r="D89" s="483"/>
      <c r="E89" s="482"/>
      <c r="F89" s="482"/>
      <c r="G89" s="482"/>
      <c r="H89" s="482"/>
      <c r="I89" s="482"/>
      <c r="J89" s="482"/>
      <c r="K89" s="482"/>
      <c r="L89" s="482"/>
      <c r="M89" s="482"/>
      <c r="N89" s="482"/>
      <c r="O89" s="482"/>
      <c r="P89" s="482"/>
    </row>
    <row r="90" spans="1:16" s="17" customFormat="1" x14ac:dyDescent="0.2">
      <c r="A90" s="482"/>
      <c r="B90" s="482"/>
      <c r="C90" s="482"/>
      <c r="D90" s="483"/>
      <c r="E90" s="482"/>
      <c r="F90" s="482"/>
      <c r="G90" s="482"/>
      <c r="H90" s="482"/>
      <c r="I90" s="482"/>
      <c r="J90" s="482"/>
      <c r="K90" s="482"/>
      <c r="L90" s="482"/>
      <c r="M90" s="482"/>
      <c r="N90" s="482"/>
      <c r="O90" s="482"/>
      <c r="P90" s="482"/>
    </row>
    <row r="91" spans="1:16" s="17" customFormat="1" x14ac:dyDescent="0.2">
      <c r="A91" s="482"/>
      <c r="B91" s="482"/>
      <c r="C91" s="482"/>
      <c r="D91" s="483"/>
      <c r="E91" s="482"/>
      <c r="F91" s="482"/>
      <c r="G91" s="482"/>
      <c r="H91" s="482"/>
      <c r="I91" s="482"/>
      <c r="J91" s="482"/>
      <c r="K91" s="482"/>
      <c r="L91" s="482"/>
      <c r="M91" s="482"/>
      <c r="N91" s="482"/>
      <c r="O91" s="482"/>
      <c r="P91" s="482"/>
    </row>
    <row r="92" spans="1:16" s="17" customFormat="1" x14ac:dyDescent="0.2">
      <c r="A92" s="482"/>
      <c r="B92" s="482"/>
      <c r="C92" s="482"/>
      <c r="D92" s="483"/>
      <c r="E92" s="482"/>
      <c r="F92" s="482"/>
      <c r="G92" s="482"/>
      <c r="H92" s="482"/>
      <c r="I92" s="482"/>
      <c r="J92" s="482"/>
      <c r="K92" s="482"/>
      <c r="L92" s="482"/>
      <c r="M92" s="482"/>
      <c r="N92" s="482"/>
      <c r="O92" s="482"/>
      <c r="P92" s="482"/>
    </row>
    <row r="93" spans="1:16" s="17" customFormat="1" x14ac:dyDescent="0.2">
      <c r="A93" s="482"/>
      <c r="B93" s="482"/>
      <c r="C93" s="482"/>
      <c r="D93" s="483"/>
      <c r="E93" s="482"/>
      <c r="F93" s="482"/>
      <c r="G93" s="482"/>
      <c r="H93" s="482"/>
      <c r="I93" s="482"/>
      <c r="J93" s="482"/>
      <c r="K93" s="482"/>
      <c r="L93" s="482"/>
      <c r="M93" s="482"/>
      <c r="N93" s="482"/>
      <c r="O93" s="482"/>
      <c r="P93" s="482"/>
    </row>
    <row r="94" spans="1:16" s="17" customFormat="1" x14ac:dyDescent="0.2">
      <c r="A94" s="482"/>
      <c r="B94" s="482"/>
      <c r="C94" s="482"/>
      <c r="D94" s="483"/>
      <c r="E94" s="482"/>
      <c r="F94" s="482"/>
      <c r="G94" s="482"/>
      <c r="H94" s="482"/>
      <c r="I94" s="482"/>
      <c r="J94" s="482"/>
      <c r="K94" s="482"/>
      <c r="L94" s="482"/>
      <c r="M94" s="482"/>
      <c r="N94" s="482"/>
      <c r="O94" s="482"/>
      <c r="P94" s="482"/>
    </row>
    <row r="95" spans="1:16" s="17" customFormat="1" x14ac:dyDescent="0.2">
      <c r="A95" s="482"/>
      <c r="B95" s="482"/>
      <c r="C95" s="482"/>
      <c r="D95" s="483"/>
      <c r="E95" s="482"/>
      <c r="F95" s="482"/>
      <c r="G95" s="482"/>
      <c r="H95" s="482"/>
      <c r="I95" s="482"/>
      <c r="J95" s="482"/>
      <c r="K95" s="482"/>
      <c r="L95" s="482"/>
      <c r="M95" s="482"/>
      <c r="N95" s="482"/>
      <c r="O95" s="482"/>
      <c r="P95" s="482"/>
    </row>
    <row r="96" spans="1:16" s="17" customFormat="1" x14ac:dyDescent="0.2">
      <c r="A96" s="482"/>
      <c r="B96" s="482"/>
      <c r="C96" s="482"/>
      <c r="D96" s="483"/>
      <c r="E96" s="482"/>
      <c r="F96" s="482"/>
      <c r="G96" s="482"/>
      <c r="H96" s="482"/>
      <c r="I96" s="482"/>
      <c r="J96" s="482"/>
      <c r="K96" s="482"/>
      <c r="L96" s="482"/>
      <c r="M96" s="482"/>
      <c r="N96" s="482"/>
      <c r="O96" s="482"/>
      <c r="P96" s="482"/>
    </row>
    <row r="97" spans="1:16" s="17" customFormat="1" x14ac:dyDescent="0.2">
      <c r="A97" s="482"/>
      <c r="B97" s="482"/>
      <c r="C97" s="482"/>
      <c r="D97" s="483"/>
      <c r="E97" s="482"/>
      <c r="F97" s="482"/>
      <c r="G97" s="482"/>
      <c r="H97" s="482"/>
      <c r="I97" s="482"/>
      <c r="J97" s="482"/>
      <c r="K97" s="482"/>
      <c r="L97" s="482"/>
      <c r="M97" s="482"/>
      <c r="N97" s="482"/>
      <c r="O97" s="482"/>
      <c r="P97" s="482"/>
    </row>
    <row r="98" spans="1:16" s="17" customFormat="1" x14ac:dyDescent="0.2">
      <c r="A98" s="482"/>
      <c r="B98" s="482"/>
      <c r="C98" s="482"/>
      <c r="D98" s="483"/>
      <c r="E98" s="482"/>
      <c r="F98" s="482"/>
      <c r="G98" s="482"/>
      <c r="H98" s="482"/>
      <c r="I98" s="482"/>
      <c r="J98" s="482"/>
      <c r="K98" s="482"/>
      <c r="L98" s="482"/>
      <c r="M98" s="482"/>
      <c r="N98" s="482"/>
      <c r="O98" s="482"/>
      <c r="P98" s="482"/>
    </row>
    <row r="99" spans="1:16" s="17" customFormat="1" x14ac:dyDescent="0.2">
      <c r="A99" s="482"/>
      <c r="B99" s="482"/>
      <c r="C99" s="482"/>
      <c r="D99" s="483"/>
      <c r="E99" s="482"/>
      <c r="F99" s="482"/>
      <c r="G99" s="482"/>
      <c r="H99" s="482"/>
      <c r="I99" s="482"/>
      <c r="J99" s="482"/>
      <c r="K99" s="482"/>
      <c r="L99" s="482"/>
      <c r="M99" s="482"/>
      <c r="N99" s="482"/>
      <c r="O99" s="482"/>
      <c r="P99" s="482"/>
    </row>
    <row r="100" spans="1:16" s="17" customFormat="1" x14ac:dyDescent="0.2">
      <c r="A100" s="482"/>
      <c r="B100" s="482"/>
      <c r="C100" s="482"/>
      <c r="D100" s="483"/>
      <c r="E100" s="482"/>
      <c r="F100" s="482"/>
      <c r="G100" s="482"/>
      <c r="H100" s="482"/>
      <c r="I100" s="482"/>
      <c r="J100" s="482"/>
      <c r="K100" s="482"/>
      <c r="L100" s="482"/>
      <c r="M100" s="482"/>
      <c r="N100" s="482"/>
      <c r="O100" s="482"/>
      <c r="P100" s="482"/>
    </row>
    <row r="101" spans="1:16" s="17" customFormat="1" x14ac:dyDescent="0.2">
      <c r="A101" s="482"/>
      <c r="B101" s="482"/>
      <c r="C101" s="482"/>
      <c r="D101" s="483"/>
      <c r="E101" s="482"/>
      <c r="F101" s="482"/>
      <c r="G101" s="482"/>
      <c r="H101" s="482"/>
      <c r="I101" s="482"/>
      <c r="J101" s="482"/>
      <c r="K101" s="482"/>
      <c r="L101" s="482"/>
      <c r="M101" s="482"/>
      <c r="N101" s="482"/>
      <c r="O101" s="482"/>
      <c r="P101" s="482"/>
    </row>
    <row r="102" spans="1:16" s="17" customFormat="1" x14ac:dyDescent="0.2">
      <c r="A102" s="482"/>
      <c r="B102" s="482"/>
      <c r="C102" s="482"/>
      <c r="D102" s="483"/>
      <c r="E102" s="482"/>
      <c r="F102" s="482"/>
      <c r="G102" s="482"/>
      <c r="H102" s="482"/>
      <c r="I102" s="482"/>
      <c r="J102" s="482"/>
      <c r="K102" s="482"/>
      <c r="L102" s="482"/>
      <c r="M102" s="482"/>
      <c r="N102" s="482"/>
      <c r="O102" s="482"/>
      <c r="P102" s="482"/>
    </row>
    <row r="103" spans="1:16" s="17" customFormat="1" x14ac:dyDescent="0.2">
      <c r="A103" s="482"/>
      <c r="B103" s="482"/>
      <c r="C103" s="482"/>
      <c r="D103" s="483"/>
      <c r="E103" s="482"/>
      <c r="F103" s="482"/>
      <c r="G103" s="482"/>
      <c r="H103" s="482"/>
      <c r="I103" s="482"/>
      <c r="J103" s="482"/>
      <c r="K103" s="482"/>
      <c r="L103" s="482"/>
      <c r="M103" s="482"/>
      <c r="N103" s="482"/>
      <c r="O103" s="482"/>
      <c r="P103" s="482"/>
    </row>
    <row r="104" spans="1:16" s="17" customFormat="1" x14ac:dyDescent="0.2">
      <c r="A104" s="482"/>
      <c r="B104" s="482"/>
      <c r="C104" s="482"/>
      <c r="D104" s="483"/>
      <c r="E104" s="482"/>
      <c r="F104" s="482"/>
      <c r="G104" s="482"/>
      <c r="H104" s="482"/>
      <c r="I104" s="482"/>
      <c r="J104" s="482"/>
      <c r="K104" s="482"/>
      <c r="L104" s="482"/>
      <c r="M104" s="482"/>
      <c r="N104" s="482"/>
      <c r="O104" s="482"/>
      <c r="P104" s="482"/>
    </row>
    <row r="105" spans="1:16" s="17" customFormat="1" x14ac:dyDescent="0.2">
      <c r="A105" s="482"/>
      <c r="B105" s="482"/>
      <c r="C105" s="482"/>
      <c r="D105" s="483"/>
      <c r="E105" s="482"/>
      <c r="F105" s="482"/>
      <c r="G105" s="482"/>
      <c r="H105" s="482"/>
      <c r="I105" s="482"/>
      <c r="J105" s="482"/>
      <c r="K105" s="482"/>
      <c r="L105" s="482"/>
      <c r="M105" s="482"/>
      <c r="N105" s="482"/>
      <c r="O105" s="482"/>
      <c r="P105" s="482"/>
    </row>
    <row r="106" spans="1:16" s="17" customFormat="1" x14ac:dyDescent="0.2">
      <c r="A106" s="482"/>
      <c r="B106" s="482"/>
      <c r="C106" s="482"/>
      <c r="D106" s="483"/>
      <c r="E106" s="482"/>
      <c r="F106" s="482"/>
      <c r="G106" s="482"/>
      <c r="H106" s="482"/>
      <c r="I106" s="482"/>
      <c r="J106" s="482"/>
      <c r="K106" s="482"/>
      <c r="L106" s="482"/>
      <c r="M106" s="482"/>
      <c r="N106" s="482"/>
      <c r="O106" s="482"/>
      <c r="P106" s="482"/>
    </row>
    <row r="107" spans="1:16" s="17" customFormat="1" x14ac:dyDescent="0.2">
      <c r="A107" s="482"/>
      <c r="B107" s="482"/>
      <c r="C107" s="482"/>
      <c r="D107" s="483"/>
      <c r="E107" s="482"/>
      <c r="F107" s="482"/>
      <c r="G107" s="482"/>
      <c r="H107" s="482"/>
      <c r="I107" s="482"/>
      <c r="J107" s="482"/>
      <c r="K107" s="482"/>
      <c r="L107" s="482"/>
      <c r="M107" s="482"/>
      <c r="N107" s="482"/>
      <c r="O107" s="482"/>
      <c r="P107" s="482"/>
    </row>
    <row r="108" spans="1:16" s="17" customFormat="1" x14ac:dyDescent="0.2">
      <c r="A108" s="482"/>
      <c r="B108" s="482"/>
      <c r="C108" s="482"/>
      <c r="D108" s="483"/>
      <c r="E108" s="482"/>
      <c r="F108" s="482"/>
      <c r="G108" s="482"/>
      <c r="H108" s="482"/>
      <c r="I108" s="482"/>
      <c r="J108" s="482"/>
      <c r="K108" s="482"/>
      <c r="L108" s="482"/>
      <c r="M108" s="482"/>
      <c r="N108" s="482"/>
      <c r="O108" s="482"/>
      <c r="P108" s="482"/>
    </row>
    <row r="109" spans="1:16" s="17" customFormat="1" x14ac:dyDescent="0.2">
      <c r="A109" s="482"/>
      <c r="B109" s="482"/>
      <c r="C109" s="482"/>
      <c r="D109" s="483"/>
      <c r="E109" s="482"/>
      <c r="F109" s="482"/>
      <c r="G109" s="482"/>
      <c r="H109" s="482"/>
      <c r="I109" s="482"/>
      <c r="J109" s="482"/>
      <c r="K109" s="482"/>
      <c r="L109" s="482"/>
      <c r="M109" s="482"/>
      <c r="N109" s="482"/>
      <c r="O109" s="482"/>
      <c r="P109" s="482"/>
    </row>
    <row r="110" spans="1:16" s="17" customFormat="1" x14ac:dyDescent="0.2">
      <c r="A110" s="482"/>
      <c r="B110" s="482"/>
      <c r="C110" s="482"/>
      <c r="D110" s="483"/>
      <c r="E110" s="482"/>
      <c r="F110" s="482"/>
      <c r="G110" s="482"/>
      <c r="H110" s="482"/>
      <c r="I110" s="482"/>
      <c r="J110" s="482"/>
      <c r="K110" s="482"/>
      <c r="L110" s="482"/>
      <c r="M110" s="482"/>
      <c r="N110" s="482"/>
      <c r="O110" s="482"/>
      <c r="P110" s="482"/>
    </row>
    <row r="111" spans="1:16" s="17" customFormat="1" x14ac:dyDescent="0.2">
      <c r="A111" s="482"/>
      <c r="B111" s="482"/>
      <c r="C111" s="482"/>
      <c r="D111" s="483"/>
      <c r="E111" s="482"/>
      <c r="F111" s="482"/>
      <c r="G111" s="482"/>
      <c r="H111" s="482"/>
      <c r="I111" s="482"/>
      <c r="J111" s="482"/>
      <c r="K111" s="482"/>
      <c r="L111" s="482"/>
      <c r="M111" s="482"/>
      <c r="N111" s="482"/>
      <c r="O111" s="482"/>
      <c r="P111" s="482"/>
    </row>
    <row r="112" spans="1:16" s="17" customFormat="1" x14ac:dyDescent="0.2">
      <c r="A112" s="482"/>
      <c r="B112" s="482"/>
      <c r="C112" s="482"/>
      <c r="D112" s="483"/>
      <c r="E112" s="482"/>
      <c r="F112" s="482"/>
      <c r="G112" s="482"/>
      <c r="H112" s="482"/>
      <c r="I112" s="482"/>
      <c r="J112" s="482"/>
      <c r="K112" s="482"/>
      <c r="L112" s="482"/>
      <c r="M112" s="482"/>
      <c r="N112" s="482"/>
      <c r="O112" s="482"/>
      <c r="P112" s="482"/>
    </row>
    <row r="113" spans="1:16" s="17" customFormat="1" x14ac:dyDescent="0.2">
      <c r="A113" s="482"/>
      <c r="B113" s="482"/>
      <c r="C113" s="482"/>
      <c r="D113" s="483"/>
      <c r="E113" s="482"/>
      <c r="F113" s="482"/>
      <c r="G113" s="482"/>
      <c r="H113" s="482"/>
      <c r="I113" s="482"/>
      <c r="J113" s="482"/>
      <c r="K113" s="482"/>
      <c r="L113" s="482"/>
      <c r="M113" s="482"/>
      <c r="N113" s="482"/>
      <c r="O113" s="482"/>
      <c r="P113" s="482"/>
    </row>
    <row r="114" spans="1:16" s="17" customFormat="1" x14ac:dyDescent="0.2">
      <c r="A114" s="482"/>
      <c r="B114" s="482"/>
      <c r="C114" s="482"/>
      <c r="D114" s="483"/>
      <c r="E114" s="482"/>
      <c r="F114" s="482"/>
      <c r="G114" s="482"/>
      <c r="H114" s="482"/>
      <c r="I114" s="482"/>
      <c r="J114" s="482"/>
      <c r="K114" s="482"/>
      <c r="L114" s="482"/>
      <c r="M114" s="482"/>
      <c r="N114" s="482"/>
      <c r="O114" s="482"/>
      <c r="P114" s="482"/>
    </row>
    <row r="115" spans="1:16" s="17" customFormat="1" x14ac:dyDescent="0.2">
      <c r="A115" s="482"/>
      <c r="B115" s="482"/>
      <c r="C115" s="482"/>
      <c r="D115" s="483"/>
      <c r="E115" s="482"/>
      <c r="F115" s="482"/>
      <c r="G115" s="482"/>
      <c r="H115" s="482"/>
      <c r="I115" s="482"/>
      <c r="J115" s="482"/>
      <c r="K115" s="482"/>
      <c r="L115" s="482"/>
      <c r="M115" s="482"/>
      <c r="N115" s="482"/>
      <c r="O115" s="482"/>
      <c r="P115" s="482"/>
    </row>
    <row r="116" spans="1:16" s="17" customFormat="1" x14ac:dyDescent="0.2">
      <c r="A116" s="482"/>
      <c r="B116" s="482"/>
      <c r="C116" s="482"/>
      <c r="D116" s="483"/>
      <c r="E116" s="482"/>
      <c r="F116" s="482"/>
      <c r="G116" s="482"/>
      <c r="H116" s="482"/>
      <c r="I116" s="482"/>
      <c r="J116" s="482"/>
      <c r="K116" s="482"/>
      <c r="L116" s="482"/>
      <c r="M116" s="482"/>
      <c r="N116" s="482"/>
      <c r="O116" s="482"/>
      <c r="P116" s="482"/>
    </row>
    <row r="117" spans="1:16" s="17" customFormat="1" x14ac:dyDescent="0.2">
      <c r="A117" s="482"/>
      <c r="B117" s="482"/>
      <c r="C117" s="482"/>
      <c r="D117" s="483"/>
      <c r="E117" s="482"/>
      <c r="F117" s="482"/>
      <c r="G117" s="482"/>
      <c r="H117" s="482"/>
      <c r="I117" s="482"/>
      <c r="J117" s="482"/>
      <c r="K117" s="482"/>
      <c r="L117" s="482"/>
      <c r="M117" s="482"/>
      <c r="N117" s="482"/>
      <c r="O117" s="482"/>
      <c r="P117" s="482"/>
    </row>
    <row r="118" spans="1:16" s="17" customFormat="1" x14ac:dyDescent="0.2">
      <c r="D118" s="115"/>
    </row>
    <row r="119" spans="1:16" s="17" customFormat="1" x14ac:dyDescent="0.2">
      <c r="D119" s="115"/>
    </row>
    <row r="120" spans="1:16" s="17" customFormat="1" x14ac:dyDescent="0.2">
      <c r="D120" s="115"/>
    </row>
    <row r="121" spans="1:16" s="17" customFormat="1" x14ac:dyDescent="0.2">
      <c r="D121" s="115"/>
    </row>
    <row r="122" spans="1:16" s="17" customFormat="1" x14ac:dyDescent="0.2">
      <c r="D122" s="115"/>
    </row>
    <row r="123" spans="1:16" s="17" customFormat="1" x14ac:dyDescent="0.2">
      <c r="D123" s="115"/>
    </row>
    <row r="124" spans="1:16" s="17" customFormat="1" x14ac:dyDescent="0.2">
      <c r="D124" s="115"/>
    </row>
    <row r="125" spans="1:16" s="17" customFormat="1" x14ac:dyDescent="0.2">
      <c r="D125" s="115"/>
    </row>
    <row r="126" spans="1:16" s="17" customFormat="1" x14ac:dyDescent="0.2">
      <c r="D126" s="115"/>
    </row>
    <row r="127" spans="1:16" s="17" customFormat="1" x14ac:dyDescent="0.2">
      <c r="D127" s="115"/>
    </row>
    <row r="128" spans="1:16" s="17" customFormat="1" x14ac:dyDescent="0.2">
      <c r="D128" s="115"/>
    </row>
    <row r="129" spans="4:4" s="17" customFormat="1" x14ac:dyDescent="0.2">
      <c r="D129" s="115"/>
    </row>
    <row r="130" spans="4:4" s="17" customFormat="1" x14ac:dyDescent="0.2">
      <c r="D130" s="115"/>
    </row>
    <row r="131" spans="4:4" s="17" customFormat="1" x14ac:dyDescent="0.2">
      <c r="D131" s="115"/>
    </row>
    <row r="132" spans="4:4" s="17" customFormat="1" x14ac:dyDescent="0.2">
      <c r="D132" s="115"/>
    </row>
    <row r="133" spans="4:4" s="17" customFormat="1" x14ac:dyDescent="0.2">
      <c r="D133" s="115"/>
    </row>
    <row r="134" spans="4:4" s="17" customFormat="1" x14ac:dyDescent="0.2">
      <c r="D134" s="115"/>
    </row>
    <row r="135" spans="4:4" s="17" customFormat="1" x14ac:dyDescent="0.2">
      <c r="D135" s="115"/>
    </row>
    <row r="136" spans="4:4" s="17" customFormat="1" x14ac:dyDescent="0.2">
      <c r="D136" s="115"/>
    </row>
    <row r="137" spans="4:4" s="17" customFormat="1" x14ac:dyDescent="0.2">
      <c r="D137" s="115"/>
    </row>
    <row r="138" spans="4:4" s="17" customFormat="1" x14ac:dyDescent="0.2">
      <c r="D138" s="115"/>
    </row>
    <row r="139" spans="4:4" s="17" customFormat="1" x14ac:dyDescent="0.2">
      <c r="D139" s="115"/>
    </row>
    <row r="140" spans="4:4" s="17" customFormat="1" x14ac:dyDescent="0.2">
      <c r="D140" s="115"/>
    </row>
    <row r="141" spans="4:4" s="17" customFormat="1" x14ac:dyDescent="0.2">
      <c r="D141" s="115"/>
    </row>
    <row r="142" spans="4:4" s="17" customFormat="1" x14ac:dyDescent="0.2">
      <c r="D142" s="115"/>
    </row>
    <row r="143" spans="4:4" s="17" customFormat="1" x14ac:dyDescent="0.2">
      <c r="D143" s="115"/>
    </row>
    <row r="144" spans="4:4" s="17" customFormat="1" x14ac:dyDescent="0.2">
      <c r="D144" s="115"/>
    </row>
    <row r="145" spans="4:4" s="17" customFormat="1" x14ac:dyDescent="0.2">
      <c r="D145" s="115"/>
    </row>
    <row r="146" spans="4:4" s="17" customFormat="1" x14ac:dyDescent="0.2">
      <c r="D146" s="115"/>
    </row>
    <row r="147" spans="4:4" s="17" customFormat="1" x14ac:dyDescent="0.2">
      <c r="D147" s="115"/>
    </row>
    <row r="148" spans="4:4" s="17" customFormat="1" x14ac:dyDescent="0.2">
      <c r="D148" s="115"/>
    </row>
    <row r="149" spans="4:4" s="17" customFormat="1" x14ac:dyDescent="0.2">
      <c r="D149" s="115"/>
    </row>
    <row r="150" spans="4:4" s="17" customFormat="1" x14ac:dyDescent="0.2">
      <c r="D150" s="115"/>
    </row>
    <row r="151" spans="4:4" s="17" customFormat="1" x14ac:dyDescent="0.2">
      <c r="D151" s="115"/>
    </row>
    <row r="152" spans="4:4" s="17" customFormat="1" x14ac:dyDescent="0.2">
      <c r="D152" s="115"/>
    </row>
    <row r="153" spans="4:4" s="17" customFormat="1" x14ac:dyDescent="0.2">
      <c r="D153" s="115"/>
    </row>
    <row r="154" spans="4:4" s="17" customFormat="1" x14ac:dyDescent="0.2">
      <c r="D154" s="115"/>
    </row>
    <row r="155" spans="4:4" s="17" customFormat="1" x14ac:dyDescent="0.2">
      <c r="D155" s="115"/>
    </row>
    <row r="156" spans="4:4" s="17" customFormat="1" x14ac:dyDescent="0.2">
      <c r="D156" s="115"/>
    </row>
    <row r="157" spans="4:4" s="17" customFormat="1" x14ac:dyDescent="0.2">
      <c r="D157" s="115"/>
    </row>
    <row r="158" spans="4:4" s="17" customFormat="1" x14ac:dyDescent="0.2">
      <c r="D158" s="115"/>
    </row>
    <row r="159" spans="4:4" s="17" customFormat="1" x14ac:dyDescent="0.2">
      <c r="D159" s="115"/>
    </row>
    <row r="160" spans="4:4" s="17" customFormat="1" x14ac:dyDescent="0.2">
      <c r="D160" s="115"/>
    </row>
    <row r="161" spans="4:4" s="17" customFormat="1" x14ac:dyDescent="0.2">
      <c r="D161" s="115"/>
    </row>
    <row r="162" spans="4:4" s="17" customFormat="1" x14ac:dyDescent="0.2">
      <c r="D162" s="115"/>
    </row>
    <row r="163" spans="4:4" s="17" customFormat="1" x14ac:dyDescent="0.2">
      <c r="D163" s="115"/>
    </row>
    <row r="164" spans="4:4" s="17" customFormat="1" x14ac:dyDescent="0.2">
      <c r="D164" s="115"/>
    </row>
    <row r="165" spans="4:4" s="17" customFormat="1" x14ac:dyDescent="0.2">
      <c r="D165" s="115"/>
    </row>
    <row r="166" spans="4:4" s="17" customFormat="1" x14ac:dyDescent="0.2">
      <c r="D166" s="115"/>
    </row>
    <row r="167" spans="4:4" s="17" customFormat="1" x14ac:dyDescent="0.2">
      <c r="D167" s="115"/>
    </row>
    <row r="168" spans="4:4" s="17" customFormat="1" x14ac:dyDescent="0.2">
      <c r="D168" s="115"/>
    </row>
    <row r="169" spans="4:4" s="17" customFormat="1" x14ac:dyDescent="0.2">
      <c r="D169" s="115"/>
    </row>
    <row r="170" spans="4:4" s="17" customFormat="1" x14ac:dyDescent="0.2">
      <c r="D170" s="115"/>
    </row>
    <row r="171" spans="4:4" s="17" customFormat="1" x14ac:dyDescent="0.2">
      <c r="D171" s="115"/>
    </row>
    <row r="172" spans="4:4" s="17" customFormat="1" x14ac:dyDescent="0.2">
      <c r="D172" s="115"/>
    </row>
    <row r="173" spans="4:4" s="17" customFormat="1" x14ac:dyDescent="0.2">
      <c r="D173" s="115"/>
    </row>
    <row r="174" spans="4:4" s="17" customFormat="1" x14ac:dyDescent="0.2">
      <c r="D174" s="115"/>
    </row>
    <row r="175" spans="4:4" s="17" customFormat="1" x14ac:dyDescent="0.2">
      <c r="D175" s="115"/>
    </row>
    <row r="176" spans="4:4" s="17" customFormat="1" x14ac:dyDescent="0.2">
      <c r="D176" s="115"/>
    </row>
    <row r="177" spans="4:4" s="17" customFormat="1" x14ac:dyDescent="0.2">
      <c r="D177" s="115"/>
    </row>
    <row r="178" spans="4:4" s="17" customFormat="1" x14ac:dyDescent="0.2">
      <c r="D178" s="115"/>
    </row>
    <row r="179" spans="4:4" s="17" customFormat="1" x14ac:dyDescent="0.2">
      <c r="D179" s="115"/>
    </row>
    <row r="180" spans="4:4" s="17" customFormat="1" x14ac:dyDescent="0.2">
      <c r="D180" s="115"/>
    </row>
    <row r="181" spans="4:4" s="17" customFormat="1" x14ac:dyDescent="0.2">
      <c r="D181" s="115"/>
    </row>
    <row r="182" spans="4:4" s="17" customFormat="1" x14ac:dyDescent="0.2">
      <c r="D182" s="115"/>
    </row>
    <row r="183" spans="4:4" s="17" customFormat="1" x14ac:dyDescent="0.2">
      <c r="D183" s="115"/>
    </row>
    <row r="184" spans="4:4" s="17" customFormat="1" x14ac:dyDescent="0.2">
      <c r="D184" s="115"/>
    </row>
    <row r="185" spans="4:4" s="17" customFormat="1" x14ac:dyDescent="0.2">
      <c r="D185" s="115"/>
    </row>
    <row r="186" spans="4:4" s="17" customFormat="1" x14ac:dyDescent="0.2">
      <c r="D186" s="115"/>
    </row>
    <row r="187" spans="4:4" s="17" customFormat="1" x14ac:dyDescent="0.2">
      <c r="D187" s="115"/>
    </row>
    <row r="188" spans="4:4" s="17" customFormat="1" x14ac:dyDescent="0.2">
      <c r="D188" s="115"/>
    </row>
    <row r="189" spans="4:4" s="17" customFormat="1" x14ac:dyDescent="0.2">
      <c r="D189" s="115"/>
    </row>
    <row r="190" spans="4:4" s="17" customFormat="1" x14ac:dyDescent="0.2">
      <c r="D190" s="115"/>
    </row>
    <row r="191" spans="4:4" s="17" customFormat="1" x14ac:dyDescent="0.2">
      <c r="D191" s="115"/>
    </row>
    <row r="192" spans="4:4" s="17" customFormat="1" x14ac:dyDescent="0.2">
      <c r="D192" s="115"/>
    </row>
    <row r="193" spans="4:4" s="17" customFormat="1" x14ac:dyDescent="0.2">
      <c r="D193" s="115"/>
    </row>
    <row r="194" spans="4:4" s="17" customFormat="1" x14ac:dyDescent="0.2">
      <c r="D194" s="115"/>
    </row>
    <row r="195" spans="4:4" s="17" customFormat="1" x14ac:dyDescent="0.2">
      <c r="D195" s="115"/>
    </row>
    <row r="196" spans="4:4" s="17" customFormat="1" x14ac:dyDescent="0.2">
      <c r="D196" s="115"/>
    </row>
    <row r="197" spans="4:4" s="17" customFormat="1" x14ac:dyDescent="0.2">
      <c r="D197" s="115"/>
    </row>
    <row r="198" spans="4:4" s="17" customFormat="1" x14ac:dyDescent="0.2">
      <c r="D198" s="115"/>
    </row>
    <row r="199" spans="4:4" s="17" customFormat="1" x14ac:dyDescent="0.2">
      <c r="D199" s="115"/>
    </row>
    <row r="200" spans="4:4" s="17" customFormat="1" x14ac:dyDescent="0.2">
      <c r="D200" s="115"/>
    </row>
    <row r="201" spans="4:4" s="17" customFormat="1" x14ac:dyDescent="0.2">
      <c r="D201" s="115"/>
    </row>
    <row r="202" spans="4:4" s="17" customFormat="1" x14ac:dyDescent="0.2">
      <c r="D202" s="115"/>
    </row>
    <row r="203" spans="4:4" s="17" customFormat="1" x14ac:dyDescent="0.2">
      <c r="D203" s="115"/>
    </row>
    <row r="204" spans="4:4" s="17" customFormat="1" x14ac:dyDescent="0.2">
      <c r="D204" s="115"/>
    </row>
    <row r="205" spans="4:4" s="17" customFormat="1" x14ac:dyDescent="0.2">
      <c r="D205" s="115"/>
    </row>
    <row r="206" spans="4:4" s="17" customFormat="1" x14ac:dyDescent="0.2">
      <c r="D206" s="115"/>
    </row>
    <row r="207" spans="4:4" s="17" customFormat="1" x14ac:dyDescent="0.2">
      <c r="D207" s="115"/>
    </row>
    <row r="208" spans="4:4" s="17" customFormat="1" x14ac:dyDescent="0.2">
      <c r="D208" s="115"/>
    </row>
    <row r="209" spans="4:4" s="17" customFormat="1" x14ac:dyDescent="0.2">
      <c r="D209" s="115"/>
    </row>
    <row r="210" spans="4:4" s="17" customFormat="1" x14ac:dyDescent="0.2">
      <c r="D210" s="115"/>
    </row>
    <row r="211" spans="4:4" s="17" customFormat="1" x14ac:dyDescent="0.2">
      <c r="D211" s="115"/>
    </row>
    <row r="212" spans="4:4" s="17" customFormat="1" x14ac:dyDescent="0.2">
      <c r="D212" s="115"/>
    </row>
    <row r="213" spans="4:4" s="17" customFormat="1" x14ac:dyDescent="0.2">
      <c r="D213" s="115"/>
    </row>
    <row r="214" spans="4:4" s="17" customFormat="1" x14ac:dyDescent="0.2">
      <c r="D214" s="115"/>
    </row>
    <row r="215" spans="4:4" s="17" customFormat="1" x14ac:dyDescent="0.2">
      <c r="D215" s="115"/>
    </row>
    <row r="216" spans="4:4" s="17" customFormat="1" x14ac:dyDescent="0.2">
      <c r="D216" s="115"/>
    </row>
    <row r="217" spans="4:4" s="17" customFormat="1" x14ac:dyDescent="0.2">
      <c r="D217" s="115"/>
    </row>
    <row r="218" spans="4:4" s="17" customFormat="1" x14ac:dyDescent="0.2">
      <c r="D218" s="115"/>
    </row>
    <row r="219" spans="4:4" s="17" customFormat="1" x14ac:dyDescent="0.2">
      <c r="D219" s="115"/>
    </row>
    <row r="220" spans="4:4" s="17" customFormat="1" x14ac:dyDescent="0.2">
      <c r="D220" s="115"/>
    </row>
    <row r="221" spans="4:4" s="17" customFormat="1" x14ac:dyDescent="0.2">
      <c r="D221" s="115"/>
    </row>
    <row r="222" spans="4:4" s="17" customFormat="1" x14ac:dyDescent="0.2">
      <c r="D222" s="115"/>
    </row>
    <row r="223" spans="4:4" s="17" customFormat="1" x14ac:dyDescent="0.2">
      <c r="D223" s="115"/>
    </row>
    <row r="224" spans="4:4" s="17" customFormat="1" x14ac:dyDescent="0.2">
      <c r="D224" s="115"/>
    </row>
    <row r="225" spans="4:4" s="17" customFormat="1" x14ac:dyDescent="0.2">
      <c r="D225" s="115"/>
    </row>
    <row r="226" spans="4:4" s="17" customFormat="1" x14ac:dyDescent="0.2">
      <c r="D226" s="115"/>
    </row>
    <row r="227" spans="4:4" s="17" customFormat="1" x14ac:dyDescent="0.2">
      <c r="D227" s="115"/>
    </row>
    <row r="228" spans="4:4" s="17" customFormat="1" x14ac:dyDescent="0.2">
      <c r="D228" s="115"/>
    </row>
    <row r="229" spans="4:4" s="17" customFormat="1" x14ac:dyDescent="0.2">
      <c r="D229" s="115"/>
    </row>
    <row r="230" spans="4:4" s="17" customFormat="1" x14ac:dyDescent="0.2">
      <c r="D230" s="115"/>
    </row>
    <row r="231" spans="4:4" s="17" customFormat="1" x14ac:dyDescent="0.2">
      <c r="D231" s="115"/>
    </row>
    <row r="232" spans="4:4" s="17" customFormat="1" x14ac:dyDescent="0.2">
      <c r="D232" s="115"/>
    </row>
    <row r="233" spans="4:4" s="17" customFormat="1" x14ac:dyDescent="0.2">
      <c r="D233" s="115"/>
    </row>
    <row r="234" spans="4:4" s="17" customFormat="1" x14ac:dyDescent="0.2">
      <c r="D234" s="115"/>
    </row>
    <row r="235" spans="4:4" s="17" customFormat="1" x14ac:dyDescent="0.2">
      <c r="D235" s="115"/>
    </row>
    <row r="236" spans="4:4" s="17" customFormat="1" x14ac:dyDescent="0.2">
      <c r="D236" s="115"/>
    </row>
    <row r="237" spans="4:4" s="17" customFormat="1" x14ac:dyDescent="0.2">
      <c r="D237" s="115"/>
    </row>
    <row r="238" spans="4:4" s="17" customFormat="1" x14ac:dyDescent="0.2">
      <c r="D238" s="115"/>
    </row>
    <row r="239" spans="4:4" s="17" customFormat="1" x14ac:dyDescent="0.2">
      <c r="D239" s="115"/>
    </row>
    <row r="240" spans="4:4" s="17" customFormat="1" x14ac:dyDescent="0.2">
      <c r="D240" s="115"/>
    </row>
    <row r="241" spans="4:4" s="17" customFormat="1" x14ac:dyDescent="0.2">
      <c r="D241" s="115"/>
    </row>
    <row r="242" spans="4:4" s="17" customFormat="1" x14ac:dyDescent="0.2">
      <c r="D242" s="115"/>
    </row>
    <row r="243" spans="4:4" s="17" customFormat="1" x14ac:dyDescent="0.2">
      <c r="D243" s="115"/>
    </row>
    <row r="244" spans="4:4" s="17" customFormat="1" x14ac:dyDescent="0.2">
      <c r="D244" s="115"/>
    </row>
    <row r="245" spans="4:4" s="17" customFormat="1" x14ac:dyDescent="0.2">
      <c r="D245" s="115"/>
    </row>
    <row r="246" spans="4:4" s="17" customFormat="1" x14ac:dyDescent="0.2">
      <c r="D246" s="115"/>
    </row>
    <row r="247" spans="4:4" s="17" customFormat="1" x14ac:dyDescent="0.2">
      <c r="D247" s="115"/>
    </row>
    <row r="248" spans="4:4" s="17" customFormat="1" x14ac:dyDescent="0.2">
      <c r="D248" s="115"/>
    </row>
    <row r="249" spans="4:4" s="17" customFormat="1" x14ac:dyDescent="0.2">
      <c r="D249" s="115"/>
    </row>
    <row r="250" spans="4:4" s="17" customFormat="1" x14ac:dyDescent="0.2">
      <c r="D250" s="115"/>
    </row>
    <row r="251" spans="4:4" s="17" customFormat="1" x14ac:dyDescent="0.2">
      <c r="D251" s="115"/>
    </row>
    <row r="252" spans="4:4" s="17" customFormat="1" x14ac:dyDescent="0.2">
      <c r="D252" s="115"/>
    </row>
    <row r="253" spans="4:4" s="17" customFormat="1" x14ac:dyDescent="0.2">
      <c r="D253" s="115"/>
    </row>
    <row r="254" spans="4:4" s="17" customFormat="1" x14ac:dyDescent="0.2">
      <c r="D254" s="115"/>
    </row>
    <row r="255" spans="4:4" s="17" customFormat="1" x14ac:dyDescent="0.2">
      <c r="D255" s="115"/>
    </row>
    <row r="256" spans="4:4" s="17" customFormat="1" x14ac:dyDescent="0.2">
      <c r="D256" s="115"/>
    </row>
    <row r="257" spans="4:4" s="17" customFormat="1" x14ac:dyDescent="0.2">
      <c r="D257" s="115"/>
    </row>
    <row r="258" spans="4:4" s="17" customFormat="1" x14ac:dyDescent="0.2">
      <c r="D258" s="115"/>
    </row>
    <row r="259" spans="4:4" s="17" customFormat="1" x14ac:dyDescent="0.2">
      <c r="D259" s="115"/>
    </row>
    <row r="260" spans="4:4" s="17" customFormat="1" x14ac:dyDescent="0.2">
      <c r="D260" s="115"/>
    </row>
    <row r="261" spans="4:4" s="17" customFormat="1" x14ac:dyDescent="0.2">
      <c r="D261" s="115"/>
    </row>
    <row r="262" spans="4:4" s="17" customFormat="1" x14ac:dyDescent="0.2">
      <c r="D262" s="115"/>
    </row>
    <row r="263" spans="4:4" s="17" customFormat="1" x14ac:dyDescent="0.2">
      <c r="D263" s="115"/>
    </row>
    <row r="264" spans="4:4" s="17" customFormat="1" x14ac:dyDescent="0.2">
      <c r="D264" s="115"/>
    </row>
    <row r="265" spans="4:4" s="17" customFormat="1" x14ac:dyDescent="0.2">
      <c r="D265" s="115"/>
    </row>
    <row r="266" spans="4:4" s="17" customFormat="1" x14ac:dyDescent="0.2">
      <c r="D266" s="115"/>
    </row>
    <row r="267" spans="4:4" s="17" customFormat="1" x14ac:dyDescent="0.2">
      <c r="D267" s="115"/>
    </row>
    <row r="268" spans="4:4" s="17" customFormat="1" x14ac:dyDescent="0.2">
      <c r="D268" s="115"/>
    </row>
    <row r="269" spans="4:4" s="17" customFormat="1" x14ac:dyDescent="0.2">
      <c r="D269" s="115"/>
    </row>
    <row r="270" spans="4:4" s="17" customFormat="1" x14ac:dyDescent="0.2">
      <c r="D270" s="115"/>
    </row>
    <row r="271" spans="4:4" s="17" customFormat="1" x14ac:dyDescent="0.2">
      <c r="D271" s="115"/>
    </row>
    <row r="272" spans="4:4" s="17" customFormat="1" x14ac:dyDescent="0.2">
      <c r="D272" s="115"/>
    </row>
    <row r="273" spans="4:4" s="17" customFormat="1" x14ac:dyDescent="0.2">
      <c r="D273" s="115"/>
    </row>
    <row r="274" spans="4:4" s="17" customFormat="1" x14ac:dyDescent="0.2">
      <c r="D274" s="115"/>
    </row>
    <row r="275" spans="4:4" s="17" customFormat="1" x14ac:dyDescent="0.2">
      <c r="D275" s="115"/>
    </row>
    <row r="276" spans="4:4" s="17" customFormat="1" x14ac:dyDescent="0.2">
      <c r="D276" s="115"/>
    </row>
    <row r="277" spans="4:4" s="17" customFormat="1" x14ac:dyDescent="0.2">
      <c r="D277" s="115"/>
    </row>
    <row r="278" spans="4:4" s="17" customFormat="1" x14ac:dyDescent="0.2">
      <c r="D278" s="115"/>
    </row>
    <row r="279" spans="4:4" s="17" customFormat="1" x14ac:dyDescent="0.2">
      <c r="D279" s="115"/>
    </row>
    <row r="280" spans="4:4" s="17" customFormat="1" x14ac:dyDescent="0.2">
      <c r="D280" s="115"/>
    </row>
    <row r="281" spans="4:4" s="17" customFormat="1" x14ac:dyDescent="0.2">
      <c r="D281" s="115"/>
    </row>
    <row r="282" spans="4:4" s="17" customFormat="1" x14ac:dyDescent="0.2">
      <c r="D282" s="115"/>
    </row>
    <row r="283" spans="4:4" s="17" customFormat="1" x14ac:dyDescent="0.2">
      <c r="D283" s="115"/>
    </row>
    <row r="284" spans="4:4" s="17" customFormat="1" x14ac:dyDescent="0.2">
      <c r="D284" s="115"/>
    </row>
    <row r="285" spans="4:4" s="17" customFormat="1" x14ac:dyDescent="0.2">
      <c r="D285" s="115"/>
    </row>
    <row r="286" spans="4:4" s="17" customFormat="1" x14ac:dyDescent="0.2">
      <c r="D286" s="115"/>
    </row>
    <row r="287" spans="4:4" s="17" customFormat="1" x14ac:dyDescent="0.2">
      <c r="D287" s="115"/>
    </row>
    <row r="288" spans="4:4" s="17" customFormat="1" x14ac:dyDescent="0.2">
      <c r="D288" s="115"/>
    </row>
    <row r="289" spans="4:4" s="17" customFormat="1" x14ac:dyDescent="0.2">
      <c r="D289" s="115"/>
    </row>
    <row r="290" spans="4:4" s="17" customFormat="1" x14ac:dyDescent="0.2">
      <c r="D290" s="115"/>
    </row>
    <row r="291" spans="4:4" s="17" customFormat="1" x14ac:dyDescent="0.2">
      <c r="D291" s="115"/>
    </row>
    <row r="292" spans="4:4" s="17" customFormat="1" x14ac:dyDescent="0.2">
      <c r="D292" s="115"/>
    </row>
    <row r="293" spans="4:4" s="17" customFormat="1" x14ac:dyDescent="0.2">
      <c r="D293" s="115"/>
    </row>
    <row r="294" spans="4:4" s="17" customFormat="1" x14ac:dyDescent="0.2">
      <c r="D294" s="115"/>
    </row>
    <row r="295" spans="4:4" s="17" customFormat="1" x14ac:dyDescent="0.2">
      <c r="D295" s="115"/>
    </row>
    <row r="296" spans="4:4" s="17" customFormat="1" x14ac:dyDescent="0.2">
      <c r="D296" s="115"/>
    </row>
    <row r="297" spans="4:4" s="17" customFormat="1" x14ac:dyDescent="0.2">
      <c r="D297" s="115"/>
    </row>
    <row r="298" spans="4:4" s="17" customFormat="1" x14ac:dyDescent="0.2">
      <c r="D298" s="115"/>
    </row>
    <row r="299" spans="4:4" s="17" customFormat="1" x14ac:dyDescent="0.2">
      <c r="D299" s="115"/>
    </row>
    <row r="300" spans="4:4" s="17" customFormat="1" x14ac:dyDescent="0.2">
      <c r="D300" s="115"/>
    </row>
    <row r="301" spans="4:4" s="17" customFormat="1" x14ac:dyDescent="0.2">
      <c r="D301" s="115"/>
    </row>
    <row r="302" spans="4:4" s="17" customFormat="1" x14ac:dyDescent="0.2">
      <c r="D302" s="115"/>
    </row>
    <row r="303" spans="4:4" s="17" customFormat="1" x14ac:dyDescent="0.2">
      <c r="D303" s="115"/>
    </row>
    <row r="304" spans="4:4" s="17" customFormat="1" x14ac:dyDescent="0.2">
      <c r="D304" s="115"/>
    </row>
    <row r="305" spans="4:4" s="17" customFormat="1" x14ac:dyDescent="0.2">
      <c r="D305" s="115"/>
    </row>
    <row r="306" spans="4:4" s="17" customFormat="1" x14ac:dyDescent="0.2">
      <c r="D306" s="115"/>
    </row>
    <row r="307" spans="4:4" s="17" customFormat="1" x14ac:dyDescent="0.2">
      <c r="D307" s="115"/>
    </row>
    <row r="308" spans="4:4" s="17" customFormat="1" x14ac:dyDescent="0.2">
      <c r="D308" s="115"/>
    </row>
    <row r="309" spans="4:4" s="17" customFormat="1" x14ac:dyDescent="0.2">
      <c r="D309" s="115"/>
    </row>
    <row r="310" spans="4:4" s="17" customFormat="1" x14ac:dyDescent="0.2">
      <c r="D310" s="115"/>
    </row>
    <row r="311" spans="4:4" s="17" customFormat="1" x14ac:dyDescent="0.2">
      <c r="D311" s="115"/>
    </row>
    <row r="312" spans="4:4" s="17" customFormat="1" x14ac:dyDescent="0.2">
      <c r="D312" s="115"/>
    </row>
    <row r="313" spans="4:4" s="17" customFormat="1" x14ac:dyDescent="0.2">
      <c r="D313" s="115"/>
    </row>
    <row r="314" spans="4:4" s="17" customFormat="1" x14ac:dyDescent="0.2">
      <c r="D314" s="115"/>
    </row>
    <row r="315" spans="4:4" s="17" customFormat="1" x14ac:dyDescent="0.2">
      <c r="D315" s="115"/>
    </row>
    <row r="316" spans="4:4" s="17" customFormat="1" x14ac:dyDescent="0.2">
      <c r="D316" s="115"/>
    </row>
    <row r="317" spans="4:4" s="17" customFormat="1" x14ac:dyDescent="0.2">
      <c r="D317" s="115"/>
    </row>
    <row r="318" spans="4:4" s="17" customFormat="1" x14ac:dyDescent="0.2">
      <c r="D318" s="115"/>
    </row>
    <row r="319" spans="4:4" s="17" customFormat="1" x14ac:dyDescent="0.2">
      <c r="D319" s="115"/>
    </row>
    <row r="320" spans="4:4" s="17" customFormat="1" x14ac:dyDescent="0.2">
      <c r="D320" s="115"/>
    </row>
    <row r="321" spans="4:4" s="17" customFormat="1" x14ac:dyDescent="0.2">
      <c r="D321" s="115"/>
    </row>
    <row r="322" spans="4:4" s="17" customFormat="1" x14ac:dyDescent="0.2">
      <c r="D322" s="115"/>
    </row>
    <row r="323" spans="4:4" s="17" customFormat="1" x14ac:dyDescent="0.2">
      <c r="D323" s="115"/>
    </row>
    <row r="324" spans="4:4" s="17" customFormat="1" x14ac:dyDescent="0.2">
      <c r="D324" s="115"/>
    </row>
    <row r="325" spans="4:4" s="17" customFormat="1" x14ac:dyDescent="0.2">
      <c r="D325" s="115"/>
    </row>
    <row r="326" spans="4:4" s="17" customFormat="1" x14ac:dyDescent="0.2">
      <c r="D326" s="115"/>
    </row>
    <row r="327" spans="4:4" s="17" customFormat="1" x14ac:dyDescent="0.2">
      <c r="D327" s="115"/>
    </row>
    <row r="328" spans="4:4" s="17" customFormat="1" x14ac:dyDescent="0.2">
      <c r="D328" s="115"/>
    </row>
    <row r="329" spans="4:4" s="17" customFormat="1" x14ac:dyDescent="0.2">
      <c r="D329" s="115"/>
    </row>
    <row r="330" spans="4:4" s="17" customFormat="1" x14ac:dyDescent="0.2">
      <c r="D330" s="115"/>
    </row>
    <row r="331" spans="4:4" s="17" customFormat="1" x14ac:dyDescent="0.2">
      <c r="D331" s="115"/>
    </row>
    <row r="332" spans="4:4" s="17" customFormat="1" x14ac:dyDescent="0.2">
      <c r="D332" s="115"/>
    </row>
    <row r="333" spans="4:4" s="17" customFormat="1" x14ac:dyDescent="0.2">
      <c r="D333" s="115"/>
    </row>
    <row r="334" spans="4:4" s="17" customFormat="1" x14ac:dyDescent="0.2">
      <c r="D334" s="115"/>
    </row>
    <row r="335" spans="4:4" s="17" customFormat="1" x14ac:dyDescent="0.2">
      <c r="D335" s="115"/>
    </row>
    <row r="336" spans="4:4" s="17" customFormat="1" x14ac:dyDescent="0.2">
      <c r="D336" s="115"/>
    </row>
    <row r="337" spans="4:4" s="17" customFormat="1" x14ac:dyDescent="0.2">
      <c r="D337" s="115"/>
    </row>
    <row r="338" spans="4:4" s="17" customFormat="1" x14ac:dyDescent="0.2">
      <c r="D338" s="115"/>
    </row>
    <row r="339" spans="4:4" s="17" customFormat="1" x14ac:dyDescent="0.2">
      <c r="D339" s="115"/>
    </row>
    <row r="340" spans="4:4" s="17" customFormat="1" x14ac:dyDescent="0.2">
      <c r="D340" s="115"/>
    </row>
    <row r="341" spans="4:4" s="17" customFormat="1" x14ac:dyDescent="0.2">
      <c r="D341" s="115"/>
    </row>
    <row r="342" spans="4:4" s="17" customFormat="1" x14ac:dyDescent="0.2">
      <c r="D342" s="115"/>
    </row>
    <row r="343" spans="4:4" s="17" customFormat="1" x14ac:dyDescent="0.2">
      <c r="D343" s="115"/>
    </row>
    <row r="344" spans="4:4" s="17" customFormat="1" x14ac:dyDescent="0.2">
      <c r="D344" s="115"/>
    </row>
    <row r="345" spans="4:4" s="17" customFormat="1" x14ac:dyDescent="0.2">
      <c r="D345" s="115"/>
    </row>
    <row r="346" spans="4:4" s="17" customFormat="1" x14ac:dyDescent="0.2">
      <c r="D346" s="115"/>
    </row>
    <row r="347" spans="4:4" s="17" customFormat="1" x14ac:dyDescent="0.2">
      <c r="D347" s="115"/>
    </row>
    <row r="348" spans="4:4" s="17" customFormat="1" x14ac:dyDescent="0.2">
      <c r="D348" s="115"/>
    </row>
    <row r="349" spans="4:4" s="17" customFormat="1" x14ac:dyDescent="0.2">
      <c r="D349" s="115"/>
    </row>
    <row r="350" spans="4:4" s="17" customFormat="1" x14ac:dyDescent="0.2">
      <c r="D350" s="115"/>
    </row>
    <row r="351" spans="4:4" s="17" customFormat="1" x14ac:dyDescent="0.2">
      <c r="D351" s="115"/>
    </row>
    <row r="352" spans="4:4" s="17" customFormat="1" x14ac:dyDescent="0.2">
      <c r="D352" s="115"/>
    </row>
    <row r="353" spans="4:4" s="17" customFormat="1" x14ac:dyDescent="0.2">
      <c r="D353" s="115"/>
    </row>
    <row r="354" spans="4:4" s="17" customFormat="1" x14ac:dyDescent="0.2">
      <c r="D354" s="115"/>
    </row>
    <row r="355" spans="4:4" s="17" customFormat="1" x14ac:dyDescent="0.2">
      <c r="D355" s="115"/>
    </row>
    <row r="356" spans="4:4" s="17" customFormat="1" x14ac:dyDescent="0.2">
      <c r="D356" s="115"/>
    </row>
    <row r="357" spans="4:4" s="17" customFormat="1" x14ac:dyDescent="0.2">
      <c r="D357" s="115"/>
    </row>
    <row r="358" spans="4:4" s="17" customFormat="1" x14ac:dyDescent="0.2">
      <c r="D358" s="115"/>
    </row>
    <row r="359" spans="4:4" s="17" customFormat="1" x14ac:dyDescent="0.2">
      <c r="D359" s="115"/>
    </row>
    <row r="360" spans="4:4" s="17" customFormat="1" x14ac:dyDescent="0.2">
      <c r="D360" s="115"/>
    </row>
    <row r="361" spans="4:4" s="17" customFormat="1" x14ac:dyDescent="0.2">
      <c r="D361" s="115"/>
    </row>
    <row r="362" spans="4:4" s="17" customFormat="1" x14ac:dyDescent="0.2">
      <c r="D362" s="115"/>
    </row>
    <row r="363" spans="4:4" s="17" customFormat="1" x14ac:dyDescent="0.2">
      <c r="D363" s="115"/>
    </row>
    <row r="364" spans="4:4" s="17" customFormat="1" x14ac:dyDescent="0.2">
      <c r="D364" s="115"/>
    </row>
    <row r="365" spans="4:4" s="17" customFormat="1" x14ac:dyDescent="0.2">
      <c r="D365" s="115"/>
    </row>
    <row r="366" spans="4:4" s="17" customFormat="1" x14ac:dyDescent="0.2">
      <c r="D366" s="115"/>
    </row>
    <row r="367" spans="4:4" s="17" customFormat="1" x14ac:dyDescent="0.2">
      <c r="D367" s="115"/>
    </row>
    <row r="368" spans="4:4" s="17" customFormat="1" x14ac:dyDescent="0.2">
      <c r="D368" s="115"/>
    </row>
    <row r="369" spans="4:4" s="17" customFormat="1" x14ac:dyDescent="0.2">
      <c r="D369" s="115"/>
    </row>
    <row r="370" spans="4:4" s="17" customFormat="1" x14ac:dyDescent="0.2">
      <c r="D370" s="115"/>
    </row>
    <row r="371" spans="4:4" s="17" customFormat="1" x14ac:dyDescent="0.2">
      <c r="D371" s="115"/>
    </row>
    <row r="372" spans="4:4" s="17" customFormat="1" x14ac:dyDescent="0.2">
      <c r="D372" s="115"/>
    </row>
    <row r="373" spans="4:4" s="17" customFormat="1" x14ac:dyDescent="0.2">
      <c r="D373" s="115"/>
    </row>
    <row r="374" spans="4:4" s="17" customFormat="1" x14ac:dyDescent="0.2">
      <c r="D374" s="115"/>
    </row>
    <row r="375" spans="4:4" s="17" customFormat="1" x14ac:dyDescent="0.2">
      <c r="D375" s="115"/>
    </row>
    <row r="376" spans="4:4" s="17" customFormat="1" x14ac:dyDescent="0.2">
      <c r="D376" s="115"/>
    </row>
    <row r="377" spans="4:4" s="17" customFormat="1" x14ac:dyDescent="0.2">
      <c r="D377" s="115"/>
    </row>
    <row r="378" spans="4:4" s="17" customFormat="1" x14ac:dyDescent="0.2">
      <c r="D378" s="115"/>
    </row>
    <row r="379" spans="4:4" s="17" customFormat="1" x14ac:dyDescent="0.2">
      <c r="D379" s="115"/>
    </row>
    <row r="380" spans="4:4" s="17" customFormat="1" x14ac:dyDescent="0.2">
      <c r="D380" s="115"/>
    </row>
    <row r="381" spans="4:4" s="17" customFormat="1" x14ac:dyDescent="0.2">
      <c r="D381" s="115"/>
    </row>
    <row r="382" spans="4:4" s="17" customFormat="1" x14ac:dyDescent="0.2">
      <c r="D382" s="115"/>
    </row>
    <row r="383" spans="4:4" s="17" customFormat="1" x14ac:dyDescent="0.2">
      <c r="D383" s="115"/>
    </row>
    <row r="384" spans="4:4" s="17" customFormat="1" x14ac:dyDescent="0.2">
      <c r="D384" s="115"/>
    </row>
    <row r="385" spans="4:4" s="17" customFormat="1" x14ac:dyDescent="0.2">
      <c r="D385" s="115"/>
    </row>
    <row r="386" spans="4:4" s="17" customFormat="1" x14ac:dyDescent="0.2">
      <c r="D386" s="115"/>
    </row>
    <row r="387" spans="4:4" s="17" customFormat="1" x14ac:dyDescent="0.2">
      <c r="D387" s="115"/>
    </row>
    <row r="388" spans="4:4" s="17" customFormat="1" x14ac:dyDescent="0.2">
      <c r="D388" s="115"/>
    </row>
    <row r="389" spans="4:4" s="17" customFormat="1" x14ac:dyDescent="0.2">
      <c r="D389" s="115"/>
    </row>
    <row r="390" spans="4:4" s="17" customFormat="1" x14ac:dyDescent="0.2">
      <c r="D390" s="115"/>
    </row>
    <row r="391" spans="4:4" s="17" customFormat="1" x14ac:dyDescent="0.2">
      <c r="D391" s="115"/>
    </row>
    <row r="392" spans="4:4" s="17" customFormat="1" x14ac:dyDescent="0.2">
      <c r="D392" s="115"/>
    </row>
    <row r="393" spans="4:4" s="17" customFormat="1" x14ac:dyDescent="0.2">
      <c r="D393" s="115"/>
    </row>
  </sheetData>
  <sheetProtection selectLockedCells="1"/>
  <mergeCells count="1">
    <mergeCell ref="A1:B1"/>
  </mergeCells>
  <pageMargins left="0.7" right="0.7" top="0.75" bottom="0.75" header="0.3" footer="0.3"/>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E18F4-6956-FF4E-8F7B-22834D3E6E5C}">
  <dimension ref="A1:K395"/>
  <sheetViews>
    <sheetView showZeros="0" zoomScaleNormal="100" workbookViewId="0">
      <selection activeCell="B17" sqref="B17:I17"/>
    </sheetView>
  </sheetViews>
  <sheetFormatPr baseColWidth="10" defaultColWidth="10.83203125" defaultRowHeight="16" x14ac:dyDescent="0.2"/>
  <cols>
    <col min="1" max="1" width="5.33203125" style="2" customWidth="1"/>
    <col min="2" max="2" width="18.1640625" style="2" customWidth="1"/>
    <col min="3" max="3" width="31.83203125" style="2" customWidth="1"/>
    <col min="4" max="4" width="28.1640625" style="2" customWidth="1"/>
    <col min="5" max="8" width="10.83203125" style="2"/>
    <col min="9" max="9" width="17.5" style="2" customWidth="1"/>
    <col min="10" max="16384" width="10.83203125" style="2"/>
  </cols>
  <sheetData>
    <row r="1" spans="1:11" s="10" customFormat="1" ht="30" customHeight="1" x14ac:dyDescent="0.2">
      <c r="A1" s="9"/>
      <c r="B1" s="9" t="s">
        <v>176</v>
      </c>
      <c r="C1" s="9"/>
      <c r="D1" s="9"/>
      <c r="E1" s="9"/>
      <c r="F1" s="9"/>
      <c r="G1" s="9"/>
      <c r="H1" s="9"/>
      <c r="I1" s="51"/>
      <c r="J1" s="52" t="s">
        <v>285</v>
      </c>
      <c r="K1" s="52" t="s">
        <v>406</v>
      </c>
    </row>
    <row r="2" spans="1:11" s="4" customFormat="1" ht="22" customHeight="1" thickBot="1" x14ac:dyDescent="0.25">
      <c r="I2" s="49"/>
      <c r="J2" s="45"/>
      <c r="K2" s="48"/>
    </row>
    <row r="3" spans="1:11" s="4" customFormat="1" ht="22" customHeight="1" thickBot="1" x14ac:dyDescent="0.25">
      <c r="B3" s="4" t="s">
        <v>202</v>
      </c>
      <c r="C3" s="288">
        <f>'Quick Input'!IB5</f>
        <v>0</v>
      </c>
      <c r="D3" s="8" t="s">
        <v>10</v>
      </c>
      <c r="I3" s="4" t="s">
        <v>202</v>
      </c>
      <c r="J3" s="45"/>
      <c r="K3" s="48"/>
    </row>
    <row r="4" spans="1:11" s="4" customFormat="1" ht="22" customHeight="1" thickBot="1" x14ac:dyDescent="0.25">
      <c r="B4" s="4" t="s">
        <v>41</v>
      </c>
      <c r="C4" s="252">
        <f>'Quick Input'!IC5</f>
        <v>0</v>
      </c>
      <c r="D4" s="8" t="s">
        <v>57</v>
      </c>
      <c r="I4" s="4" t="s">
        <v>41</v>
      </c>
      <c r="J4" s="45"/>
      <c r="K4" s="48"/>
    </row>
    <row r="5" spans="1:11" s="4" customFormat="1" ht="22" customHeight="1" thickBot="1" x14ac:dyDescent="0.25">
      <c r="B5" s="4" t="s">
        <v>204</v>
      </c>
      <c r="C5" s="252">
        <f>'Quick Input'!ID5</f>
        <v>0</v>
      </c>
      <c r="D5" s="8" t="s">
        <v>57</v>
      </c>
      <c r="I5" s="4" t="s">
        <v>204</v>
      </c>
      <c r="J5" s="45"/>
      <c r="K5" s="48"/>
    </row>
    <row r="6" spans="1:11" s="4" customFormat="1" ht="22" customHeight="1" thickBot="1" x14ac:dyDescent="0.25">
      <c r="B6" s="4" t="s">
        <v>203</v>
      </c>
      <c r="C6" s="298">
        <f>'Quick Input'!IE5</f>
        <v>0</v>
      </c>
      <c r="D6" s="8" t="s">
        <v>9</v>
      </c>
      <c r="I6" s="4" t="s">
        <v>203</v>
      </c>
      <c r="J6" s="45" t="s">
        <v>348</v>
      </c>
      <c r="K6" s="48" t="s">
        <v>407</v>
      </c>
    </row>
    <row r="7" spans="1:11" s="4" customFormat="1" ht="22" customHeight="1" thickBot="1" x14ac:dyDescent="0.25">
      <c r="B7" s="4" t="s">
        <v>205</v>
      </c>
      <c r="C7" s="252">
        <f>'Quick Input'!IF5</f>
        <v>0</v>
      </c>
      <c r="D7" s="8" t="s">
        <v>57</v>
      </c>
      <c r="I7" s="4" t="s">
        <v>205</v>
      </c>
      <c r="J7" s="45"/>
      <c r="K7" s="48"/>
    </row>
    <row r="8" spans="1:11" s="4" customFormat="1" ht="22" customHeight="1" thickBot="1" x14ac:dyDescent="0.25">
      <c r="B8" s="4" t="s">
        <v>206</v>
      </c>
      <c r="C8" s="252">
        <f>'Quick Input'!IG5</f>
        <v>0</v>
      </c>
      <c r="D8" s="8" t="s">
        <v>57</v>
      </c>
      <c r="I8" s="4" t="s">
        <v>206</v>
      </c>
      <c r="J8" s="45"/>
      <c r="K8" s="48"/>
    </row>
    <row r="9" spans="1:11" s="4" customFormat="1" ht="22" customHeight="1" thickBot="1" x14ac:dyDescent="0.25">
      <c r="B9" s="4" t="s">
        <v>207</v>
      </c>
      <c r="C9" s="298">
        <f>'Quick Input'!IH5</f>
        <v>0</v>
      </c>
      <c r="D9" s="8" t="s">
        <v>9</v>
      </c>
      <c r="I9" s="4" t="s">
        <v>207</v>
      </c>
      <c r="J9" s="45" t="s">
        <v>339</v>
      </c>
      <c r="K9" s="48" t="s">
        <v>347</v>
      </c>
    </row>
    <row r="10" spans="1:11" s="4" customFormat="1" ht="22" customHeight="1" x14ac:dyDescent="0.2">
      <c r="J10" s="45"/>
      <c r="K10" s="48"/>
    </row>
    <row r="11" spans="1:11" s="12" customFormat="1" ht="30" customHeight="1" x14ac:dyDescent="0.2">
      <c r="A11" s="9"/>
      <c r="B11" s="9" t="s">
        <v>209</v>
      </c>
      <c r="C11" s="9"/>
      <c r="D11" s="9"/>
      <c r="E11" s="9"/>
      <c r="F11" s="9"/>
      <c r="G11" s="9"/>
      <c r="H11" s="9"/>
    </row>
    <row r="12" spans="1:11" s="4" customFormat="1" ht="22" customHeight="1" thickBot="1" x14ac:dyDescent="0.25">
      <c r="B12" s="11"/>
    </row>
    <row r="13" spans="1:11" s="4" customFormat="1" ht="115" customHeight="1" thickBot="1" x14ac:dyDescent="0.25">
      <c r="B13" s="306">
        <f>'Quick Input'!II5</f>
        <v>0</v>
      </c>
      <c r="C13" s="307"/>
      <c r="D13" s="307"/>
      <c r="E13" s="307"/>
      <c r="F13" s="307"/>
      <c r="G13" s="307"/>
      <c r="H13" s="307"/>
      <c r="I13" s="308"/>
    </row>
    <row r="14" spans="1:11" s="4" customFormat="1" ht="22" customHeight="1" x14ac:dyDescent="0.2">
      <c r="B14" s="11"/>
    </row>
    <row r="15" spans="1:11" s="12" customFormat="1" ht="30" customHeight="1" x14ac:dyDescent="0.2">
      <c r="A15" s="9"/>
      <c r="B15" s="9" t="s">
        <v>210</v>
      </c>
      <c r="C15" s="9"/>
      <c r="D15" s="9"/>
      <c r="E15" s="9"/>
      <c r="F15" s="9"/>
      <c r="G15" s="9"/>
      <c r="H15" s="9"/>
    </row>
    <row r="16" spans="1:11" s="4" customFormat="1" ht="22" customHeight="1" thickBot="1" x14ac:dyDescent="0.25">
      <c r="B16" s="11" t="s">
        <v>229</v>
      </c>
    </row>
    <row r="17" spans="1:9" s="4" customFormat="1" ht="115" customHeight="1" thickBot="1" x14ac:dyDescent="0.25">
      <c r="B17" s="306">
        <f>'Quick Input'!IJ5</f>
        <v>0</v>
      </c>
      <c r="C17" s="307"/>
      <c r="D17" s="307"/>
      <c r="E17" s="307"/>
      <c r="F17" s="307"/>
      <c r="G17" s="307"/>
      <c r="H17" s="307"/>
      <c r="I17" s="308"/>
    </row>
    <row r="18" spans="1:9" s="4" customFormat="1" ht="22" customHeight="1" x14ac:dyDescent="0.2"/>
    <row r="19" spans="1:9" s="12" customFormat="1" ht="30" customHeight="1" x14ac:dyDescent="0.2">
      <c r="A19" s="9"/>
      <c r="B19" s="9" t="s">
        <v>259</v>
      </c>
      <c r="C19" s="9"/>
      <c r="D19" s="9"/>
      <c r="E19" s="9"/>
      <c r="F19" s="9"/>
      <c r="G19" s="9"/>
      <c r="H19" s="9"/>
    </row>
    <row r="20" spans="1:9" s="4" customFormat="1" ht="22" customHeight="1" thickBot="1" x14ac:dyDescent="0.25">
      <c r="B20" s="11"/>
    </row>
    <row r="21" spans="1:9" s="4" customFormat="1" ht="115" customHeight="1" thickBot="1" x14ac:dyDescent="0.25">
      <c r="B21" s="306">
        <f>'Quick Input'!IK5</f>
        <v>0</v>
      </c>
      <c r="C21" s="307"/>
      <c r="D21" s="307"/>
      <c r="E21" s="307"/>
      <c r="F21" s="307"/>
      <c r="G21" s="307"/>
      <c r="H21" s="307"/>
      <c r="I21" s="308"/>
    </row>
    <row r="22" spans="1:9" s="4" customFormat="1" ht="22" customHeight="1" x14ac:dyDescent="0.2"/>
    <row r="23" spans="1:9" s="12" customFormat="1" ht="30" customHeight="1" x14ac:dyDescent="0.2">
      <c r="A23" s="9"/>
      <c r="B23" s="9" t="s">
        <v>508</v>
      </c>
      <c r="C23" s="9"/>
      <c r="D23" s="9"/>
      <c r="E23" s="9"/>
      <c r="F23" s="9"/>
      <c r="G23" s="9"/>
      <c r="H23" s="9"/>
    </row>
    <row r="24" spans="1:9" s="4" customFormat="1" ht="22" customHeight="1" thickBot="1" x14ac:dyDescent="0.25">
      <c r="B24" s="11"/>
    </row>
    <row r="25" spans="1:9" s="4" customFormat="1" ht="115" customHeight="1" thickBot="1" x14ac:dyDescent="0.25">
      <c r="B25" s="306">
        <f>'Quick Input'!IL5</f>
        <v>0</v>
      </c>
      <c r="C25" s="307"/>
      <c r="D25" s="307"/>
      <c r="E25" s="307"/>
      <c r="F25" s="307"/>
      <c r="G25" s="307"/>
      <c r="H25" s="307"/>
      <c r="I25" s="308"/>
    </row>
    <row r="26" spans="1:9" s="4" customFormat="1" ht="22" customHeight="1" x14ac:dyDescent="0.2"/>
    <row r="27" spans="1:9" s="4" customFormat="1" ht="22" customHeight="1" x14ac:dyDescent="0.2"/>
    <row r="28" spans="1:9" s="4" customFormat="1" ht="22" customHeight="1" x14ac:dyDescent="0.2"/>
    <row r="29" spans="1:9" s="4" customFormat="1" ht="22" customHeight="1" x14ac:dyDescent="0.2"/>
    <row r="30" spans="1:9" s="4" customFormat="1" ht="22" customHeight="1" x14ac:dyDescent="0.2"/>
    <row r="31" spans="1:9" s="4" customFormat="1" ht="22" customHeight="1" x14ac:dyDescent="0.2"/>
    <row r="32" spans="1:9" s="4" customFormat="1" ht="22" customHeight="1" x14ac:dyDescent="0.2"/>
    <row r="33" s="4" customFormat="1" ht="22" customHeight="1" x14ac:dyDescent="0.2"/>
    <row r="34" s="4" customFormat="1" ht="22" customHeight="1" x14ac:dyDescent="0.2"/>
    <row r="35" s="4" customFormat="1" ht="22" customHeight="1" x14ac:dyDescent="0.2"/>
    <row r="36" s="4" customFormat="1" ht="22" customHeight="1" x14ac:dyDescent="0.2"/>
    <row r="37" s="4" customFormat="1" ht="22" customHeight="1" x14ac:dyDescent="0.2"/>
    <row r="38" s="4" customFormat="1" ht="22" customHeight="1" x14ac:dyDescent="0.2"/>
    <row r="39" s="4" customFormat="1" ht="22" customHeight="1" x14ac:dyDescent="0.2"/>
    <row r="40" s="4" customFormat="1" ht="22" customHeight="1" x14ac:dyDescent="0.2"/>
    <row r="41" s="4" customFormat="1" ht="22" customHeight="1" x14ac:dyDescent="0.2"/>
    <row r="42" s="4" customFormat="1" ht="22" customHeight="1" x14ac:dyDescent="0.2"/>
    <row r="43" s="4" customFormat="1" ht="22" customHeight="1" x14ac:dyDescent="0.2"/>
    <row r="44" s="4" customFormat="1" ht="22" customHeight="1" x14ac:dyDescent="0.2"/>
    <row r="45" s="4" customFormat="1" ht="22" customHeight="1" x14ac:dyDescent="0.2"/>
    <row r="46" s="4" customFormat="1" ht="22" customHeight="1" x14ac:dyDescent="0.2"/>
    <row r="47" s="4" customFormat="1" ht="22" customHeight="1" x14ac:dyDescent="0.2"/>
    <row r="48" s="4" customFormat="1" ht="22" customHeight="1" x14ac:dyDescent="0.2"/>
    <row r="49" s="4" customFormat="1" ht="22" customHeight="1" x14ac:dyDescent="0.2"/>
    <row r="50" s="4" customFormat="1" ht="22" customHeight="1" x14ac:dyDescent="0.2"/>
    <row r="51" s="4" customFormat="1" ht="22" customHeight="1" x14ac:dyDescent="0.2"/>
    <row r="52" s="4" customFormat="1" ht="22" customHeight="1" x14ac:dyDescent="0.2"/>
    <row r="53" s="4" customFormat="1" ht="22" customHeight="1" x14ac:dyDescent="0.2"/>
    <row r="54" s="4" customFormat="1" ht="22" customHeight="1" x14ac:dyDescent="0.2"/>
    <row r="55" s="4" customFormat="1" ht="22" customHeight="1" x14ac:dyDescent="0.2"/>
    <row r="56" s="4" customFormat="1" ht="22" customHeight="1" x14ac:dyDescent="0.2"/>
    <row r="57" s="4" customFormat="1" ht="22" customHeight="1" x14ac:dyDescent="0.2"/>
    <row r="58" s="4" customFormat="1" ht="22" customHeight="1" x14ac:dyDescent="0.2"/>
    <row r="59" s="4" customFormat="1" ht="22" customHeight="1" x14ac:dyDescent="0.2"/>
    <row r="60" s="4" customFormat="1" ht="22" customHeight="1" x14ac:dyDescent="0.2"/>
    <row r="61" s="4" customFormat="1" ht="22" customHeight="1" x14ac:dyDescent="0.2"/>
    <row r="62" s="4" customFormat="1" ht="22" customHeight="1" x14ac:dyDescent="0.2"/>
    <row r="63" s="4" customFormat="1" ht="22" customHeight="1" x14ac:dyDescent="0.2"/>
    <row r="64" s="4" customFormat="1" ht="22" customHeight="1" x14ac:dyDescent="0.2"/>
    <row r="65" s="4" customFormat="1" ht="22" customHeight="1" x14ac:dyDescent="0.2"/>
    <row r="66" s="4" customFormat="1" ht="22" customHeight="1" x14ac:dyDescent="0.2"/>
    <row r="67" s="4" customFormat="1" ht="22" customHeight="1" x14ac:dyDescent="0.2"/>
    <row r="68" s="4" customFormat="1" ht="22" customHeight="1" x14ac:dyDescent="0.2"/>
    <row r="69" s="4" customFormat="1" ht="22" customHeight="1" x14ac:dyDescent="0.2"/>
    <row r="70" s="4" customFormat="1" ht="22" customHeight="1" x14ac:dyDescent="0.2"/>
    <row r="71" s="4" customFormat="1" ht="22" customHeight="1" x14ac:dyDescent="0.2"/>
    <row r="72" s="4" customFormat="1" ht="22" customHeight="1" x14ac:dyDescent="0.2"/>
    <row r="73" s="4" customFormat="1" ht="22" customHeight="1" x14ac:dyDescent="0.2"/>
    <row r="74" s="4" customFormat="1" ht="22" customHeight="1" x14ac:dyDescent="0.2"/>
    <row r="75" s="4" customFormat="1" ht="22" customHeight="1" x14ac:dyDescent="0.2"/>
    <row r="76" s="4" customFormat="1" ht="22" customHeight="1" x14ac:dyDescent="0.2"/>
    <row r="77" s="4" customFormat="1" ht="22" customHeight="1" x14ac:dyDescent="0.2"/>
    <row r="78" s="4" customFormat="1" ht="22" customHeight="1" x14ac:dyDescent="0.2"/>
    <row r="79" s="4" customFormat="1" ht="22" customHeight="1" x14ac:dyDescent="0.2"/>
    <row r="80"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ht="22" customHeight="1" x14ac:dyDescent="0.2"/>
    <row r="156" s="4" customFormat="1" ht="22" customHeight="1" x14ac:dyDescent="0.2"/>
    <row r="157" s="4" customFormat="1" ht="22" customHeight="1" x14ac:dyDescent="0.2"/>
    <row r="158" s="4" customFormat="1" ht="22" customHeight="1" x14ac:dyDescent="0.2"/>
    <row r="159" s="4" customFormat="1" ht="22" customHeight="1" x14ac:dyDescent="0.2"/>
    <row r="160" s="4" customFormat="1" ht="22" customHeight="1" x14ac:dyDescent="0.2"/>
    <row r="161" s="4" customFormat="1" ht="22" customHeight="1" x14ac:dyDescent="0.2"/>
    <row r="162" s="4" customFormat="1" ht="22" customHeight="1" x14ac:dyDescent="0.2"/>
    <row r="163" s="4" customFormat="1" ht="22" customHeight="1" x14ac:dyDescent="0.2"/>
    <row r="164" s="4" customFormat="1" ht="22" customHeight="1" x14ac:dyDescent="0.2"/>
    <row r="165" s="4" customFormat="1" ht="22" customHeight="1" x14ac:dyDescent="0.2"/>
    <row r="166" s="4" customFormat="1" ht="22" customHeight="1" x14ac:dyDescent="0.2"/>
    <row r="167" s="4" customFormat="1" ht="22" customHeight="1" x14ac:dyDescent="0.2"/>
    <row r="168" s="4" customFormat="1" ht="22" customHeight="1" x14ac:dyDescent="0.2"/>
    <row r="169" s="4" customFormat="1" ht="22" customHeight="1" x14ac:dyDescent="0.2"/>
    <row r="170" s="4" customFormat="1" ht="22" customHeight="1" x14ac:dyDescent="0.2"/>
    <row r="171" s="4" customFormat="1" ht="22" customHeight="1" x14ac:dyDescent="0.2"/>
    <row r="172" s="4" customFormat="1" ht="22" customHeight="1" x14ac:dyDescent="0.2"/>
    <row r="173" s="4" customFormat="1" ht="22" customHeight="1" x14ac:dyDescent="0.2"/>
    <row r="174" s="4" customFormat="1" ht="22" customHeight="1" x14ac:dyDescent="0.2"/>
    <row r="175" s="4" customFormat="1" ht="22" customHeight="1" x14ac:dyDescent="0.2"/>
    <row r="176" s="4" customFormat="1" ht="22" customHeight="1" x14ac:dyDescent="0.2"/>
    <row r="177" s="4" customFormat="1" ht="22" customHeight="1" x14ac:dyDescent="0.2"/>
    <row r="178" s="4" customFormat="1" ht="22" customHeight="1" x14ac:dyDescent="0.2"/>
    <row r="179" s="4" customFormat="1" ht="22" customHeight="1" x14ac:dyDescent="0.2"/>
    <row r="180" s="4" customFormat="1" ht="22" customHeight="1" x14ac:dyDescent="0.2"/>
    <row r="181" s="4" customFormat="1" ht="22" customHeight="1" x14ac:dyDescent="0.2"/>
    <row r="182" s="4" customFormat="1" ht="22" customHeight="1" x14ac:dyDescent="0.2"/>
    <row r="183" s="4" customFormat="1" ht="22" customHeight="1" x14ac:dyDescent="0.2"/>
    <row r="184" s="4" customFormat="1" ht="22" customHeight="1" x14ac:dyDescent="0.2"/>
    <row r="185" s="4" customFormat="1" ht="22" customHeight="1" x14ac:dyDescent="0.2"/>
    <row r="186" s="4" customFormat="1" ht="22" customHeight="1" x14ac:dyDescent="0.2"/>
    <row r="187" s="4" customFormat="1" ht="22" customHeight="1" x14ac:dyDescent="0.2"/>
    <row r="188" s="4" customFormat="1" ht="22" customHeight="1" x14ac:dyDescent="0.2"/>
    <row r="189" s="4" customFormat="1" ht="22" customHeight="1" x14ac:dyDescent="0.2"/>
    <row r="190" s="4" customFormat="1" ht="22" customHeight="1" x14ac:dyDescent="0.2"/>
    <row r="191" s="4" customFormat="1" ht="22" customHeight="1" x14ac:dyDescent="0.2"/>
    <row r="192" s="4" customFormat="1" ht="22" customHeight="1" x14ac:dyDescent="0.2"/>
    <row r="193" s="4" customFormat="1" ht="22" customHeight="1" x14ac:dyDescent="0.2"/>
    <row r="194" s="4" customFormat="1" ht="22" customHeight="1" x14ac:dyDescent="0.2"/>
    <row r="195" s="4" customFormat="1" ht="22" customHeight="1" x14ac:dyDescent="0.2"/>
    <row r="196" s="4" customFormat="1" ht="22" customHeight="1" x14ac:dyDescent="0.2"/>
    <row r="197" s="4" customFormat="1" ht="22" customHeight="1" x14ac:dyDescent="0.2"/>
    <row r="198" s="4" customFormat="1" ht="22" customHeight="1" x14ac:dyDescent="0.2"/>
    <row r="199" s="4" customFormat="1" ht="22" customHeight="1" x14ac:dyDescent="0.2"/>
    <row r="200" s="4" customFormat="1" ht="22" customHeight="1" x14ac:dyDescent="0.2"/>
    <row r="201" s="4" customFormat="1" ht="22" customHeight="1" x14ac:dyDescent="0.2"/>
    <row r="202" s="4" customFormat="1" ht="22" customHeight="1" x14ac:dyDescent="0.2"/>
    <row r="203" s="4" customFormat="1" ht="22" customHeight="1" x14ac:dyDescent="0.2"/>
    <row r="204" s="4" customFormat="1" ht="22" customHeight="1" x14ac:dyDescent="0.2"/>
    <row r="205" s="4" customFormat="1" ht="22" customHeight="1" x14ac:dyDescent="0.2"/>
    <row r="206" s="4" customFormat="1" ht="22" customHeight="1" x14ac:dyDescent="0.2"/>
    <row r="207" s="4" customFormat="1" ht="22" customHeight="1" x14ac:dyDescent="0.2"/>
    <row r="208" s="4" customFormat="1" ht="22" customHeight="1" x14ac:dyDescent="0.2"/>
    <row r="209" s="4" customFormat="1" ht="22" customHeight="1" x14ac:dyDescent="0.2"/>
    <row r="210" s="4" customFormat="1" ht="22" customHeight="1" x14ac:dyDescent="0.2"/>
    <row r="211" s="4" customFormat="1" ht="22" customHeight="1" x14ac:dyDescent="0.2"/>
    <row r="212" s="4" customFormat="1" ht="22" customHeight="1" x14ac:dyDescent="0.2"/>
    <row r="213" s="4" customFormat="1" ht="22" customHeight="1" x14ac:dyDescent="0.2"/>
    <row r="214" s="4" customFormat="1" ht="22" customHeight="1" x14ac:dyDescent="0.2"/>
    <row r="215" s="4" customFormat="1" ht="22" customHeight="1" x14ac:dyDescent="0.2"/>
    <row r="216" s="4" customFormat="1" ht="22" customHeight="1" x14ac:dyDescent="0.2"/>
    <row r="217" s="4" customFormat="1" ht="22" customHeight="1" x14ac:dyDescent="0.2"/>
    <row r="218" s="4" customFormat="1" ht="22" customHeight="1" x14ac:dyDescent="0.2"/>
    <row r="219" s="4" customFormat="1" ht="22" customHeight="1" x14ac:dyDescent="0.2"/>
    <row r="220" s="4" customFormat="1" ht="22" customHeight="1" x14ac:dyDescent="0.2"/>
    <row r="221" s="4" customFormat="1" ht="22" customHeight="1" x14ac:dyDescent="0.2"/>
    <row r="222" s="4" customFormat="1" ht="22" customHeight="1" x14ac:dyDescent="0.2"/>
    <row r="223" s="4" customFormat="1" ht="22" customHeight="1" x14ac:dyDescent="0.2"/>
    <row r="224" s="4" customFormat="1" ht="22" customHeight="1" x14ac:dyDescent="0.2"/>
    <row r="225" s="4" customFormat="1" ht="22" customHeight="1" x14ac:dyDescent="0.2"/>
    <row r="226" s="4" customFormat="1" ht="22" customHeight="1" x14ac:dyDescent="0.2"/>
    <row r="227" s="4" customFormat="1" ht="22" customHeight="1" x14ac:dyDescent="0.2"/>
    <row r="228" s="4" customFormat="1" ht="22" customHeight="1" x14ac:dyDescent="0.2"/>
    <row r="229" s="4" customFormat="1" ht="22" customHeight="1" x14ac:dyDescent="0.2"/>
    <row r="230" s="4" customFormat="1" ht="22" customHeight="1" x14ac:dyDescent="0.2"/>
    <row r="231" s="4" customFormat="1" ht="22" customHeight="1" x14ac:dyDescent="0.2"/>
    <row r="232" s="4" customFormat="1" ht="22" customHeight="1" x14ac:dyDescent="0.2"/>
    <row r="233" s="4" customFormat="1" ht="22" customHeight="1" x14ac:dyDescent="0.2"/>
    <row r="234" s="4" customFormat="1" ht="22" customHeight="1" x14ac:dyDescent="0.2"/>
    <row r="235" s="4" customFormat="1" ht="22" customHeight="1" x14ac:dyDescent="0.2"/>
    <row r="236" s="4" customFormat="1" ht="22" customHeight="1" x14ac:dyDescent="0.2"/>
    <row r="237" s="4" customFormat="1" ht="22" customHeight="1" x14ac:dyDescent="0.2"/>
    <row r="238" s="4" customFormat="1" ht="22" customHeight="1" x14ac:dyDescent="0.2"/>
    <row r="239" s="4" customFormat="1" ht="22" customHeight="1" x14ac:dyDescent="0.2"/>
    <row r="240" s="4" customFormat="1" ht="22" customHeight="1" x14ac:dyDescent="0.2"/>
    <row r="241" s="4" customFormat="1" ht="22" customHeight="1" x14ac:dyDescent="0.2"/>
    <row r="242" s="4" customFormat="1" ht="22" customHeight="1" x14ac:dyDescent="0.2"/>
    <row r="243" s="4" customFormat="1" ht="22" customHeight="1" x14ac:dyDescent="0.2"/>
    <row r="244" s="4" customFormat="1" ht="22" customHeight="1" x14ac:dyDescent="0.2"/>
    <row r="245" s="4" customFormat="1" ht="22" customHeight="1" x14ac:dyDescent="0.2"/>
    <row r="246" s="4" customFormat="1" ht="22" customHeight="1" x14ac:dyDescent="0.2"/>
    <row r="247" s="4" customFormat="1" ht="22" customHeight="1" x14ac:dyDescent="0.2"/>
    <row r="248" s="4" customFormat="1" ht="22" customHeight="1" x14ac:dyDescent="0.2"/>
    <row r="249" s="4" customFormat="1" ht="22" customHeight="1" x14ac:dyDescent="0.2"/>
    <row r="250" s="4" customFormat="1" ht="22" customHeight="1" x14ac:dyDescent="0.2"/>
    <row r="251" s="4" customFormat="1" ht="22" customHeight="1" x14ac:dyDescent="0.2"/>
    <row r="252" s="4" customFormat="1" ht="22" customHeight="1" x14ac:dyDescent="0.2"/>
    <row r="253" s="4" customFormat="1" ht="22" customHeight="1" x14ac:dyDescent="0.2"/>
    <row r="254" s="4" customFormat="1" ht="22" customHeight="1" x14ac:dyDescent="0.2"/>
    <row r="255" s="4" customFormat="1" ht="22" customHeight="1" x14ac:dyDescent="0.2"/>
    <row r="256" s="4" customFormat="1" ht="22" customHeight="1" x14ac:dyDescent="0.2"/>
    <row r="257" s="4" customFormat="1" ht="22" customHeight="1" x14ac:dyDescent="0.2"/>
    <row r="258" s="4" customFormat="1" ht="22" customHeight="1" x14ac:dyDescent="0.2"/>
    <row r="259" s="4" customFormat="1" ht="22" customHeight="1" x14ac:dyDescent="0.2"/>
    <row r="260" s="4" customFormat="1" ht="22" customHeight="1" x14ac:dyDescent="0.2"/>
    <row r="261" s="4" customFormat="1" ht="22" customHeight="1" x14ac:dyDescent="0.2"/>
    <row r="262" s="4" customFormat="1" ht="22" customHeight="1" x14ac:dyDescent="0.2"/>
    <row r="263" s="4" customFormat="1" ht="22" customHeight="1" x14ac:dyDescent="0.2"/>
    <row r="264" s="4" customFormat="1" ht="22" customHeight="1" x14ac:dyDescent="0.2"/>
    <row r="265" s="4" customFormat="1" ht="22" customHeight="1" x14ac:dyDescent="0.2"/>
    <row r="266" s="4" customFormat="1" ht="22" customHeight="1" x14ac:dyDescent="0.2"/>
    <row r="267" s="4" customFormat="1" ht="22" customHeight="1" x14ac:dyDescent="0.2"/>
    <row r="268" s="4" customFormat="1" ht="22" customHeight="1" x14ac:dyDescent="0.2"/>
    <row r="269" s="4" customFormat="1" ht="22" customHeight="1" x14ac:dyDescent="0.2"/>
    <row r="270" s="4" customFormat="1" ht="22" customHeight="1" x14ac:dyDescent="0.2"/>
    <row r="271" s="4" customFormat="1" ht="22" customHeight="1" x14ac:dyDescent="0.2"/>
    <row r="272" s="4" customFormat="1" ht="22" customHeight="1" x14ac:dyDescent="0.2"/>
    <row r="273" s="4" customFormat="1" ht="22" customHeight="1" x14ac:dyDescent="0.2"/>
    <row r="274" s="4" customFormat="1" ht="22" customHeight="1" x14ac:dyDescent="0.2"/>
    <row r="275" s="4" customFormat="1" ht="22" customHeight="1" x14ac:dyDescent="0.2"/>
    <row r="276" s="4" customFormat="1" ht="22" customHeight="1" x14ac:dyDescent="0.2"/>
    <row r="277" s="4" customFormat="1" ht="22" customHeight="1" x14ac:dyDescent="0.2"/>
    <row r="278" s="4" customFormat="1" ht="22" customHeight="1" x14ac:dyDescent="0.2"/>
    <row r="279" s="4" customFormat="1" ht="22" customHeight="1" x14ac:dyDescent="0.2"/>
    <row r="280" s="4" customFormat="1" ht="22" customHeight="1" x14ac:dyDescent="0.2"/>
    <row r="281" s="4" customFormat="1" ht="22" customHeight="1" x14ac:dyDescent="0.2"/>
    <row r="282" s="4" customFormat="1" ht="22" customHeight="1" x14ac:dyDescent="0.2"/>
    <row r="283" s="4" customFormat="1" ht="22" customHeight="1" x14ac:dyDescent="0.2"/>
    <row r="284" s="4" customFormat="1" ht="22" customHeight="1" x14ac:dyDescent="0.2"/>
    <row r="285" s="4" customFormat="1" ht="22" customHeight="1" x14ac:dyDescent="0.2"/>
    <row r="286" s="4" customFormat="1" ht="22" customHeight="1" x14ac:dyDescent="0.2"/>
    <row r="287" s="4" customFormat="1" ht="22" customHeight="1" x14ac:dyDescent="0.2"/>
    <row r="288" s="4" customFormat="1" ht="22" customHeight="1" x14ac:dyDescent="0.2"/>
    <row r="289" s="4" customFormat="1" ht="22" customHeight="1" x14ac:dyDescent="0.2"/>
    <row r="290" s="4" customFormat="1" ht="22" customHeight="1" x14ac:dyDescent="0.2"/>
    <row r="291" s="4" customFormat="1" ht="22" customHeight="1" x14ac:dyDescent="0.2"/>
    <row r="292" s="4" customFormat="1" ht="22" customHeight="1" x14ac:dyDescent="0.2"/>
    <row r="293" s="4" customFormat="1" ht="22" customHeight="1" x14ac:dyDescent="0.2"/>
    <row r="294" s="4" customFormat="1" ht="22" customHeight="1" x14ac:dyDescent="0.2"/>
    <row r="295" s="4" customFormat="1" ht="22" customHeight="1" x14ac:dyDescent="0.2"/>
    <row r="296" s="4" customFormat="1" ht="22" customHeight="1" x14ac:dyDescent="0.2"/>
    <row r="297" s="4" customFormat="1" ht="22" customHeight="1" x14ac:dyDescent="0.2"/>
    <row r="298" s="4" customFormat="1" ht="22" customHeight="1" x14ac:dyDescent="0.2"/>
    <row r="299" s="4" customFormat="1" ht="22" customHeight="1" x14ac:dyDescent="0.2"/>
    <row r="300" s="4" customFormat="1" ht="22" customHeight="1" x14ac:dyDescent="0.2"/>
    <row r="301" s="4" customFormat="1" ht="22" customHeight="1" x14ac:dyDescent="0.2"/>
    <row r="302" s="4" customFormat="1" ht="22" customHeight="1" x14ac:dyDescent="0.2"/>
    <row r="303" s="4" customFormat="1" ht="22" customHeight="1" x14ac:dyDescent="0.2"/>
    <row r="304" s="4" customFormat="1" ht="22" customHeight="1" x14ac:dyDescent="0.2"/>
    <row r="305" s="4" customFormat="1" ht="22" customHeight="1" x14ac:dyDescent="0.2"/>
    <row r="306" s="4" customFormat="1" ht="22" customHeight="1" x14ac:dyDescent="0.2"/>
    <row r="307" s="4" customFormat="1" ht="22" customHeight="1" x14ac:dyDescent="0.2"/>
    <row r="308" s="4" customFormat="1" ht="22" customHeight="1" x14ac:dyDescent="0.2"/>
    <row r="309" s="4" customFormat="1" ht="22" customHeight="1" x14ac:dyDescent="0.2"/>
    <row r="310" s="4" customFormat="1" ht="22" customHeight="1" x14ac:dyDescent="0.2"/>
    <row r="311" s="4" customFormat="1" ht="22" customHeight="1" x14ac:dyDescent="0.2"/>
    <row r="312" s="4" customFormat="1" ht="22" customHeight="1" x14ac:dyDescent="0.2"/>
    <row r="313" s="4" customFormat="1" ht="22" customHeight="1" x14ac:dyDescent="0.2"/>
    <row r="314" s="4" customFormat="1" ht="22" customHeight="1" x14ac:dyDescent="0.2"/>
    <row r="315" s="4" customFormat="1" ht="22" customHeight="1" x14ac:dyDescent="0.2"/>
    <row r="316" s="4" customFormat="1" ht="22" customHeight="1" x14ac:dyDescent="0.2"/>
    <row r="317" s="4" customFormat="1" ht="22" customHeight="1" x14ac:dyDescent="0.2"/>
    <row r="318" s="4" customFormat="1" ht="22" customHeight="1" x14ac:dyDescent="0.2"/>
    <row r="319" s="4" customFormat="1" ht="22" customHeight="1" x14ac:dyDescent="0.2"/>
    <row r="320" s="4" customFormat="1" ht="22" customHeight="1" x14ac:dyDescent="0.2"/>
    <row r="321" s="4" customFormat="1" ht="22" customHeight="1" x14ac:dyDescent="0.2"/>
    <row r="322" s="4" customFormat="1" ht="22" customHeight="1" x14ac:dyDescent="0.2"/>
    <row r="323" s="4" customFormat="1" ht="22" customHeight="1" x14ac:dyDescent="0.2"/>
    <row r="324" s="4" customFormat="1" ht="22" customHeight="1" x14ac:dyDescent="0.2"/>
    <row r="325" s="4" customFormat="1" ht="22" customHeight="1" x14ac:dyDescent="0.2"/>
    <row r="326" s="4" customFormat="1" ht="22" customHeight="1" x14ac:dyDescent="0.2"/>
    <row r="327" s="4" customFormat="1" ht="22" customHeight="1" x14ac:dyDescent="0.2"/>
    <row r="328" s="4" customFormat="1" ht="22" customHeight="1" x14ac:dyDescent="0.2"/>
    <row r="329" s="4" customFormat="1" ht="22" customHeight="1" x14ac:dyDescent="0.2"/>
    <row r="330" s="4" customFormat="1" ht="22" customHeight="1" x14ac:dyDescent="0.2"/>
    <row r="331" s="4" customFormat="1" ht="22" customHeight="1" x14ac:dyDescent="0.2"/>
    <row r="332" s="4" customFormat="1" ht="22" customHeight="1" x14ac:dyDescent="0.2"/>
    <row r="333" s="4" customFormat="1" ht="22" customHeight="1" x14ac:dyDescent="0.2"/>
    <row r="334" s="4" customFormat="1" ht="22" customHeight="1" x14ac:dyDescent="0.2"/>
    <row r="335" s="4" customFormat="1" ht="22" customHeight="1" x14ac:dyDescent="0.2"/>
    <row r="336" s="4" customFormat="1" ht="22" customHeight="1" x14ac:dyDescent="0.2"/>
    <row r="337" s="4" customFormat="1" ht="22" customHeight="1" x14ac:dyDescent="0.2"/>
    <row r="338" s="4" customFormat="1" ht="22" customHeight="1" x14ac:dyDescent="0.2"/>
    <row r="339" s="4" customFormat="1" ht="22" customHeight="1" x14ac:dyDescent="0.2"/>
    <row r="340" s="4" customFormat="1" ht="22" customHeight="1" x14ac:dyDescent="0.2"/>
    <row r="341" s="4" customFormat="1" ht="22" customHeight="1" x14ac:dyDescent="0.2"/>
    <row r="342" s="4" customFormat="1" ht="22" customHeight="1" x14ac:dyDescent="0.2"/>
    <row r="343" s="4" customFormat="1" ht="22" customHeight="1" x14ac:dyDescent="0.2"/>
    <row r="344" s="4" customFormat="1" ht="22" customHeight="1" x14ac:dyDescent="0.2"/>
    <row r="345" s="4" customFormat="1" ht="22" customHeight="1" x14ac:dyDescent="0.2"/>
    <row r="346" s="4" customFormat="1" ht="22" customHeight="1" x14ac:dyDescent="0.2"/>
    <row r="347" s="4" customFormat="1" ht="22" customHeight="1" x14ac:dyDescent="0.2"/>
    <row r="348" s="4" customFormat="1" ht="22" customHeight="1" x14ac:dyDescent="0.2"/>
    <row r="349" s="4" customFormat="1" ht="22" customHeight="1" x14ac:dyDescent="0.2"/>
    <row r="350" s="4" customFormat="1" ht="22" customHeight="1" x14ac:dyDescent="0.2"/>
    <row r="351" s="4" customFormat="1" ht="22" customHeight="1" x14ac:dyDescent="0.2"/>
    <row r="352" s="4" customFormat="1" ht="22" customHeight="1" x14ac:dyDescent="0.2"/>
    <row r="353" s="4" customFormat="1" ht="22" customHeight="1" x14ac:dyDescent="0.2"/>
    <row r="354" s="4" customFormat="1" ht="22" customHeight="1" x14ac:dyDescent="0.2"/>
    <row r="355" s="4" customFormat="1" ht="22" customHeight="1" x14ac:dyDescent="0.2"/>
    <row r="356" s="4" customFormat="1" ht="22" customHeight="1" x14ac:dyDescent="0.2"/>
    <row r="357" s="4" customFormat="1" ht="22" customHeight="1" x14ac:dyDescent="0.2"/>
    <row r="358" s="4" customFormat="1" ht="22" customHeight="1" x14ac:dyDescent="0.2"/>
    <row r="359" s="4" customFormat="1" ht="22" customHeight="1" x14ac:dyDescent="0.2"/>
    <row r="360" s="4" customFormat="1" ht="22" customHeight="1" x14ac:dyDescent="0.2"/>
    <row r="361" s="4" customFormat="1" ht="22" customHeight="1" x14ac:dyDescent="0.2"/>
    <row r="362" s="4" customFormat="1" ht="22" customHeight="1" x14ac:dyDescent="0.2"/>
    <row r="363" s="4" customFormat="1" ht="22" customHeight="1" x14ac:dyDescent="0.2"/>
    <row r="364" s="4" customFormat="1" ht="22" customHeight="1" x14ac:dyDescent="0.2"/>
    <row r="365" s="4" customFormat="1" ht="22" customHeight="1" x14ac:dyDescent="0.2"/>
    <row r="366" s="4" customFormat="1" ht="22" customHeight="1" x14ac:dyDescent="0.2"/>
    <row r="367" s="4" customFormat="1" ht="22" customHeight="1" x14ac:dyDescent="0.2"/>
    <row r="368" s="4" customFormat="1" ht="22" customHeight="1" x14ac:dyDescent="0.2"/>
    <row r="369" s="4" customFormat="1" ht="22" customHeight="1" x14ac:dyDescent="0.2"/>
    <row r="370" s="4" customFormat="1" ht="22" customHeight="1" x14ac:dyDescent="0.2"/>
    <row r="371" s="4" customFormat="1" ht="22" customHeight="1" x14ac:dyDescent="0.2"/>
    <row r="372" s="4" customFormat="1" ht="22" customHeight="1" x14ac:dyDescent="0.2"/>
    <row r="373" s="4" customFormat="1" ht="22" customHeight="1" x14ac:dyDescent="0.2"/>
    <row r="374" s="4" customFormat="1" ht="22" customHeight="1" x14ac:dyDescent="0.2"/>
    <row r="375" s="4" customFormat="1" ht="22" customHeight="1" x14ac:dyDescent="0.2"/>
    <row r="376" s="4" customFormat="1" ht="22" customHeight="1" x14ac:dyDescent="0.2"/>
    <row r="377" s="4" customFormat="1" ht="22" customHeight="1" x14ac:dyDescent="0.2"/>
    <row r="378" s="4" customFormat="1" ht="22" customHeight="1" x14ac:dyDescent="0.2"/>
    <row r="379" s="4" customFormat="1" ht="22" customHeight="1" x14ac:dyDescent="0.2"/>
    <row r="380" s="4" customFormat="1" ht="22" customHeight="1" x14ac:dyDescent="0.2"/>
    <row r="381" s="4" customFormat="1" ht="22" customHeight="1" x14ac:dyDescent="0.2"/>
    <row r="382" s="4" customFormat="1" ht="22" customHeight="1" x14ac:dyDescent="0.2"/>
    <row r="383" s="4" customFormat="1" ht="22" customHeight="1" x14ac:dyDescent="0.2"/>
    <row r="384" s="4" customFormat="1" ht="22" customHeight="1" x14ac:dyDescent="0.2"/>
    <row r="385" s="4" customFormat="1" ht="22" customHeight="1" x14ac:dyDescent="0.2"/>
    <row r="386" s="4" customFormat="1" ht="22" customHeight="1" x14ac:dyDescent="0.2"/>
    <row r="387" s="4" customFormat="1" ht="22" customHeight="1" x14ac:dyDescent="0.2"/>
    <row r="388" s="15" customFormat="1" ht="22" customHeight="1" x14ac:dyDescent="0.2"/>
    <row r="389" s="15" customFormat="1" ht="22" customHeight="1" x14ac:dyDescent="0.2"/>
    <row r="390" s="15" customFormat="1" ht="22" customHeight="1" x14ac:dyDescent="0.2"/>
    <row r="391" s="15" customFormat="1" ht="22" customHeight="1" x14ac:dyDescent="0.2"/>
    <row r="392" s="15" customFormat="1" ht="22" customHeight="1" x14ac:dyDescent="0.2"/>
    <row r="393" s="15" customFormat="1" ht="22" customHeight="1" x14ac:dyDescent="0.2"/>
    <row r="394" s="15" customFormat="1" ht="22" customHeight="1" x14ac:dyDescent="0.2"/>
    <row r="395" s="15" customFormat="1" ht="22" customHeight="1" x14ac:dyDescent="0.2"/>
  </sheetData>
  <sheetProtection sheet="1" objects="1" scenarios="1" selectLockedCells="1"/>
  <mergeCells count="4">
    <mergeCell ref="B13:I13"/>
    <mergeCell ref="B17:I17"/>
    <mergeCell ref="B21:I21"/>
    <mergeCell ref="B25:I25"/>
  </mergeCells>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8A772-0E66-9040-A406-26AB1F652468}">
  <dimension ref="A1:J389"/>
  <sheetViews>
    <sheetView showZeros="0" topLeftCell="A60" zoomScaleNormal="100" workbookViewId="0">
      <selection activeCell="B70" sqref="B70:I70"/>
    </sheetView>
  </sheetViews>
  <sheetFormatPr baseColWidth="10" defaultColWidth="10.83203125" defaultRowHeight="16" x14ac:dyDescent="0.2"/>
  <cols>
    <col min="1" max="1" width="5.33203125" style="2" customWidth="1"/>
    <col min="2" max="2" width="18.1640625" style="2" customWidth="1"/>
    <col min="3" max="3" width="31.83203125" style="2" customWidth="1"/>
    <col min="4" max="4" width="28.1640625" style="2" customWidth="1"/>
    <col min="5" max="16384" width="10.83203125" style="2"/>
  </cols>
  <sheetData>
    <row r="1" spans="1:10" s="10" customFormat="1" ht="30" customHeight="1" x14ac:dyDescent="0.2">
      <c r="A1" s="9"/>
      <c r="B1" s="9" t="s">
        <v>246</v>
      </c>
      <c r="C1" s="9"/>
      <c r="D1" s="9"/>
      <c r="E1" s="9"/>
      <c r="F1" s="9"/>
      <c r="G1" s="9"/>
      <c r="H1" s="9"/>
    </row>
    <row r="2" spans="1:10" s="4" customFormat="1" ht="22" customHeight="1" thickBot="1" x14ac:dyDescent="0.25">
      <c r="B2" s="11"/>
    </row>
    <row r="3" spans="1:10" s="4" customFormat="1" ht="115" customHeight="1" x14ac:dyDescent="0.2">
      <c r="B3" s="312">
        <f>'Quick Input'!IM5</f>
        <v>0</v>
      </c>
      <c r="C3" s="313"/>
      <c r="D3" s="313"/>
      <c r="E3" s="313"/>
      <c r="F3" s="313"/>
      <c r="G3" s="313"/>
      <c r="H3" s="313"/>
      <c r="I3" s="313"/>
      <c r="J3" s="314"/>
    </row>
    <row r="4" spans="1:10" s="4" customFormat="1" ht="115" customHeight="1" thickBot="1" x14ac:dyDescent="0.25">
      <c r="B4" s="315"/>
      <c r="C4" s="316"/>
      <c r="D4" s="316"/>
      <c r="E4" s="316"/>
      <c r="F4" s="316"/>
      <c r="G4" s="316"/>
      <c r="H4" s="316"/>
      <c r="I4" s="316"/>
      <c r="J4" s="317"/>
    </row>
    <row r="5" spans="1:10" s="4" customFormat="1" ht="22" customHeight="1" x14ac:dyDescent="0.2"/>
    <row r="6" spans="1:10" s="10" customFormat="1" ht="30" customHeight="1" x14ac:dyDescent="0.2">
      <c r="B6" s="9" t="s">
        <v>34</v>
      </c>
    </row>
    <row r="7" spans="1:10" s="4" customFormat="1" ht="22" customHeight="1" thickBot="1" x14ac:dyDescent="0.25">
      <c r="B7" s="11"/>
    </row>
    <row r="8" spans="1:10" s="4" customFormat="1" ht="115" customHeight="1" x14ac:dyDescent="0.2">
      <c r="B8" s="121">
        <f>LV!B68</f>
        <v>0</v>
      </c>
      <c r="C8" s="127"/>
      <c r="D8" s="127"/>
      <c r="E8" s="127"/>
      <c r="F8" s="127"/>
      <c r="G8" s="127"/>
      <c r="H8" s="127"/>
      <c r="I8" s="128"/>
    </row>
    <row r="9" spans="1:10" s="4" customFormat="1" ht="22" customHeight="1" x14ac:dyDescent="0.2">
      <c r="B9" s="129"/>
      <c r="C9" s="118"/>
      <c r="D9" s="118"/>
      <c r="E9" s="118"/>
      <c r="F9" s="118"/>
      <c r="G9" s="118"/>
      <c r="H9" s="118"/>
      <c r="I9" s="130"/>
    </row>
    <row r="10" spans="1:10" s="4" customFormat="1" ht="17" thickBot="1" x14ac:dyDescent="0.25">
      <c r="B10" s="131"/>
      <c r="C10" s="132"/>
      <c r="D10" s="132"/>
      <c r="E10" s="132"/>
      <c r="F10" s="132"/>
      <c r="G10" s="132"/>
      <c r="H10" s="132"/>
      <c r="I10" s="133"/>
    </row>
    <row r="11" spans="1:10" s="4" customFormat="1" ht="22" customHeight="1" x14ac:dyDescent="0.2">
      <c r="B11" s="11"/>
    </row>
    <row r="12" spans="1:10" s="12" customFormat="1" ht="30" customHeight="1" x14ac:dyDescent="0.2">
      <c r="A12" s="9"/>
      <c r="B12" s="9" t="s">
        <v>121</v>
      </c>
      <c r="C12" s="9"/>
      <c r="D12" s="9"/>
      <c r="E12" s="9"/>
      <c r="F12" s="9"/>
      <c r="G12" s="9"/>
      <c r="H12" s="9"/>
    </row>
    <row r="13" spans="1:10" s="4" customFormat="1" ht="22" customHeight="1" thickBot="1" x14ac:dyDescent="0.25">
      <c r="B13" s="11"/>
    </row>
    <row r="14" spans="1:10" s="4" customFormat="1" ht="115" customHeight="1" x14ac:dyDescent="0.2">
      <c r="B14" s="121">
        <f>CVS!B39</f>
        <v>0</v>
      </c>
      <c r="C14" s="127"/>
      <c r="D14" s="127"/>
      <c r="E14" s="127"/>
      <c r="F14" s="127"/>
      <c r="G14" s="127"/>
      <c r="H14" s="127"/>
      <c r="I14" s="128"/>
    </row>
    <row r="15" spans="1:10" s="4" customFormat="1" ht="22" customHeight="1" x14ac:dyDescent="0.2">
      <c r="B15" s="129"/>
      <c r="C15" s="118"/>
      <c r="D15" s="118"/>
      <c r="E15" s="118"/>
      <c r="F15" s="118"/>
      <c r="G15" s="118"/>
      <c r="H15" s="118"/>
      <c r="I15" s="130"/>
    </row>
    <row r="16" spans="1:10" s="4" customFormat="1" ht="17" thickBot="1" x14ac:dyDescent="0.25">
      <c r="B16" s="131"/>
      <c r="C16" s="132"/>
      <c r="D16" s="132"/>
      <c r="E16" s="132"/>
      <c r="F16" s="132"/>
      <c r="G16" s="132"/>
      <c r="H16" s="132"/>
      <c r="I16" s="133"/>
    </row>
    <row r="17" spans="1:9" s="4" customFormat="1" ht="22" customHeight="1" x14ac:dyDescent="0.2"/>
    <row r="18" spans="1:9" s="12" customFormat="1" ht="30" customHeight="1" x14ac:dyDescent="0.2">
      <c r="A18" s="9"/>
      <c r="B18" s="9" t="s">
        <v>94</v>
      </c>
      <c r="C18" s="9"/>
      <c r="D18" s="9"/>
      <c r="E18" s="9"/>
      <c r="F18" s="9"/>
      <c r="G18" s="9"/>
      <c r="H18" s="9"/>
    </row>
    <row r="19" spans="1:9" s="4" customFormat="1" ht="22" customHeight="1" thickBot="1" x14ac:dyDescent="0.25">
      <c r="B19" s="11"/>
    </row>
    <row r="20" spans="1:9" s="4" customFormat="1" ht="115" customHeight="1" x14ac:dyDescent="0.2">
      <c r="B20" s="121">
        <f>RV!B23</f>
        <v>0</v>
      </c>
      <c r="C20" s="127"/>
      <c r="D20" s="127"/>
      <c r="E20" s="127"/>
      <c r="F20" s="127"/>
      <c r="G20" s="127"/>
      <c r="H20" s="127"/>
      <c r="I20" s="128"/>
    </row>
    <row r="21" spans="1:9" s="4" customFormat="1" ht="22" customHeight="1" x14ac:dyDescent="0.2">
      <c r="B21" s="129"/>
      <c r="C21" s="118"/>
      <c r="D21" s="118"/>
      <c r="E21" s="118"/>
      <c r="F21" s="118"/>
      <c r="G21" s="118"/>
      <c r="H21" s="118"/>
      <c r="I21" s="130"/>
    </row>
    <row r="22" spans="1:9" s="4" customFormat="1" ht="17" thickBot="1" x14ac:dyDescent="0.25">
      <c r="B22" s="131"/>
      <c r="C22" s="132"/>
      <c r="D22" s="132"/>
      <c r="E22" s="132"/>
      <c r="F22" s="132"/>
      <c r="G22" s="132"/>
      <c r="H22" s="132"/>
      <c r="I22" s="133"/>
    </row>
    <row r="23" spans="1:9" s="4" customFormat="1" ht="22" customHeight="1" x14ac:dyDescent="0.2"/>
    <row r="24" spans="1:9" s="12" customFormat="1" ht="30" customHeight="1" x14ac:dyDescent="0.2">
      <c r="A24" s="9"/>
      <c r="B24" s="9" t="s">
        <v>122</v>
      </c>
      <c r="C24" s="9"/>
      <c r="D24" s="9"/>
      <c r="E24" s="9"/>
      <c r="F24" s="9"/>
      <c r="G24" s="9"/>
      <c r="H24" s="9"/>
    </row>
    <row r="25" spans="1:9" s="4" customFormat="1" ht="22" customHeight="1" thickBot="1" x14ac:dyDescent="0.25">
      <c r="B25" s="11"/>
    </row>
    <row r="26" spans="1:9" s="4" customFormat="1" ht="115" customHeight="1" x14ac:dyDescent="0.2">
      <c r="B26" s="121">
        <f>MV!B26</f>
        <v>0</v>
      </c>
      <c r="C26" s="127"/>
      <c r="D26" s="127"/>
      <c r="E26" s="127"/>
      <c r="F26" s="127"/>
      <c r="G26" s="127"/>
      <c r="H26" s="127"/>
      <c r="I26" s="128"/>
    </row>
    <row r="27" spans="1:9" s="4" customFormat="1" ht="22" customHeight="1" x14ac:dyDescent="0.2">
      <c r="B27" s="129"/>
      <c r="C27" s="118"/>
      <c r="D27" s="118"/>
      <c r="E27" s="118"/>
      <c r="F27" s="118"/>
      <c r="G27" s="118"/>
      <c r="H27" s="118"/>
      <c r="I27" s="130"/>
    </row>
    <row r="28" spans="1:9" s="4" customFormat="1" ht="17" thickBot="1" x14ac:dyDescent="0.25">
      <c r="B28" s="131"/>
      <c r="C28" s="132"/>
      <c r="D28" s="132"/>
      <c r="E28" s="132"/>
      <c r="F28" s="132"/>
      <c r="G28" s="132"/>
      <c r="H28" s="132"/>
      <c r="I28" s="133"/>
    </row>
    <row r="29" spans="1:9" s="4" customFormat="1" ht="22" customHeight="1" x14ac:dyDescent="0.2"/>
    <row r="30" spans="1:9" s="12" customFormat="1" ht="30" customHeight="1" x14ac:dyDescent="0.2">
      <c r="A30" s="9"/>
      <c r="B30" s="9" t="s">
        <v>191</v>
      </c>
      <c r="C30" s="9"/>
      <c r="D30" s="9"/>
      <c r="E30" s="9"/>
      <c r="F30" s="9"/>
      <c r="G30" s="9"/>
      <c r="H30" s="9"/>
    </row>
    <row r="31" spans="1:9" s="4" customFormat="1" ht="22" customHeight="1" thickBot="1" x14ac:dyDescent="0.25">
      <c r="B31" s="11"/>
    </row>
    <row r="32" spans="1:9" s="4" customFormat="1" ht="115" customHeight="1" x14ac:dyDescent="0.2">
      <c r="B32" s="137">
        <f>'AV &amp; Aorta'!B38</f>
        <v>0</v>
      </c>
      <c r="C32" s="122"/>
      <c r="D32" s="122"/>
      <c r="E32" s="122"/>
      <c r="F32" s="122"/>
      <c r="G32" s="122"/>
      <c r="H32" s="122"/>
      <c r="I32" s="123"/>
    </row>
    <row r="33" spans="1:9" s="4" customFormat="1" ht="22" customHeight="1" x14ac:dyDescent="0.2">
      <c r="B33" s="138"/>
      <c r="C33" s="139"/>
      <c r="D33" s="139"/>
      <c r="E33" s="139"/>
      <c r="F33" s="139"/>
      <c r="G33" s="139"/>
      <c r="H33" s="139"/>
      <c r="I33" s="140"/>
    </row>
    <row r="34" spans="1:9" s="4" customFormat="1" ht="17" thickBot="1" x14ac:dyDescent="0.25">
      <c r="B34" s="124"/>
      <c r="C34" s="125"/>
      <c r="D34" s="125"/>
      <c r="E34" s="125"/>
      <c r="F34" s="125"/>
      <c r="G34" s="125"/>
      <c r="H34" s="125"/>
      <c r="I34" s="126"/>
    </row>
    <row r="35" spans="1:9" s="4" customFormat="1" ht="22" customHeight="1" x14ac:dyDescent="0.2"/>
    <row r="36" spans="1:9" s="12" customFormat="1" ht="30" customHeight="1" x14ac:dyDescent="0.2">
      <c r="A36" s="9"/>
      <c r="B36" s="9" t="s">
        <v>142</v>
      </c>
      <c r="C36" s="9"/>
      <c r="D36" s="9"/>
      <c r="E36" s="9"/>
      <c r="F36" s="9"/>
      <c r="G36" s="9"/>
      <c r="H36" s="9"/>
    </row>
    <row r="37" spans="1:9" s="4" customFormat="1" ht="22" customHeight="1" thickBot="1" x14ac:dyDescent="0.25">
      <c r="B37" s="11"/>
    </row>
    <row r="38" spans="1:9" s="4" customFormat="1" ht="115" customHeight="1" thickBot="1" x14ac:dyDescent="0.25">
      <c r="B38" s="134">
        <f>'AV &amp; Aorta'!B15</f>
        <v>0</v>
      </c>
      <c r="C38" s="135"/>
      <c r="D38" s="135"/>
      <c r="E38" s="135"/>
      <c r="F38" s="135"/>
      <c r="G38" s="135"/>
      <c r="H38" s="135"/>
      <c r="I38" s="136"/>
    </row>
    <row r="39" spans="1:9" s="4" customFormat="1" ht="22" customHeight="1" x14ac:dyDescent="0.2"/>
    <row r="40" spans="1:9" s="12" customFormat="1" ht="30" customHeight="1" x14ac:dyDescent="0.2">
      <c r="A40" s="9"/>
      <c r="B40" s="9" t="s">
        <v>186</v>
      </c>
      <c r="C40" s="9"/>
      <c r="D40" s="9"/>
      <c r="E40" s="9"/>
      <c r="F40" s="9"/>
      <c r="G40" s="9"/>
      <c r="H40" s="9"/>
    </row>
    <row r="41" spans="1:9" s="4" customFormat="1" ht="22" customHeight="1" thickBot="1" x14ac:dyDescent="0.25">
      <c r="B41" s="11"/>
    </row>
    <row r="42" spans="1:9" s="4" customFormat="1" ht="115" customHeight="1" x14ac:dyDescent="0.2">
      <c r="B42" s="137">
        <f>'TV, PAP &amp; PV'!B19</f>
        <v>0</v>
      </c>
      <c r="C42" s="122"/>
      <c r="D42" s="122"/>
      <c r="E42" s="122"/>
      <c r="F42" s="122"/>
      <c r="G42" s="122"/>
      <c r="H42" s="122"/>
      <c r="I42" s="123"/>
    </row>
    <row r="43" spans="1:9" s="4" customFormat="1" ht="22" customHeight="1" x14ac:dyDescent="0.2">
      <c r="B43" s="138"/>
      <c r="C43" s="139"/>
      <c r="D43" s="139"/>
      <c r="E43" s="139"/>
      <c r="F43" s="139"/>
      <c r="G43" s="139"/>
      <c r="H43" s="139"/>
      <c r="I43" s="140"/>
    </row>
    <row r="44" spans="1:9" s="4" customFormat="1" ht="17" thickBot="1" x14ac:dyDescent="0.25">
      <c r="B44" s="124"/>
      <c r="C44" s="125"/>
      <c r="D44" s="125"/>
      <c r="E44" s="125"/>
      <c r="F44" s="125"/>
      <c r="G44" s="125"/>
      <c r="H44" s="125"/>
      <c r="I44" s="126"/>
    </row>
    <row r="45" spans="1:9" s="4" customFormat="1" ht="22" customHeight="1" x14ac:dyDescent="0.2"/>
    <row r="46" spans="1:9" s="12" customFormat="1" ht="30" customHeight="1" x14ac:dyDescent="0.2">
      <c r="A46" s="9"/>
      <c r="B46" s="9" t="s">
        <v>187</v>
      </c>
      <c r="C46" s="9"/>
      <c r="D46" s="9"/>
      <c r="E46" s="9"/>
      <c r="F46" s="9"/>
      <c r="G46" s="9"/>
      <c r="H46" s="9"/>
    </row>
    <row r="47" spans="1:9" s="4" customFormat="1" ht="22" customHeight="1" thickBot="1" x14ac:dyDescent="0.25">
      <c r="B47" s="11"/>
    </row>
    <row r="48" spans="1:9" s="4" customFormat="1" ht="115" customHeight="1" x14ac:dyDescent="0.2">
      <c r="B48" s="121">
        <f>'TV, PAP &amp; PV'!B42</f>
        <v>0</v>
      </c>
      <c r="C48" s="127"/>
      <c r="D48" s="127"/>
      <c r="E48" s="127"/>
      <c r="F48" s="127"/>
      <c r="G48" s="127"/>
      <c r="H48" s="127"/>
      <c r="I48" s="128"/>
    </row>
    <row r="49" spans="1:9" s="4" customFormat="1" ht="22" customHeight="1" x14ac:dyDescent="0.2">
      <c r="B49" s="129"/>
      <c r="C49" s="118"/>
      <c r="D49" s="118"/>
      <c r="E49" s="118"/>
      <c r="F49" s="118"/>
      <c r="G49" s="118"/>
      <c r="H49" s="118"/>
      <c r="I49" s="130"/>
    </row>
    <row r="50" spans="1:9" s="4" customFormat="1" ht="17" thickBot="1" x14ac:dyDescent="0.25">
      <c r="B50" s="131"/>
      <c r="C50" s="132"/>
      <c r="D50" s="132"/>
      <c r="E50" s="132"/>
      <c r="F50" s="132"/>
      <c r="G50" s="132"/>
      <c r="H50" s="132"/>
      <c r="I50" s="133"/>
    </row>
    <row r="51" spans="1:9" s="4" customFormat="1" ht="22" customHeight="1" x14ac:dyDescent="0.2">
      <c r="B51" s="11"/>
    </row>
    <row r="52" spans="1:9" s="12" customFormat="1" ht="30" customHeight="1" x14ac:dyDescent="0.2">
      <c r="A52" s="9"/>
      <c r="B52" s="9" t="s">
        <v>201</v>
      </c>
      <c r="C52" s="9"/>
      <c r="D52" s="9"/>
      <c r="E52" s="9"/>
      <c r="F52" s="9"/>
      <c r="G52" s="9"/>
      <c r="H52" s="9"/>
    </row>
    <row r="53" spans="1:9" s="4" customFormat="1" ht="22" customHeight="1" thickBot="1" x14ac:dyDescent="0.25">
      <c r="B53" s="11"/>
    </row>
    <row r="54" spans="1:9" s="4" customFormat="1" ht="115" customHeight="1" thickBot="1" x14ac:dyDescent="0.25">
      <c r="B54" s="134">
        <f>Atria!B19</f>
        <v>0</v>
      </c>
      <c r="C54" s="135"/>
      <c r="D54" s="135"/>
      <c r="E54" s="135"/>
      <c r="F54" s="135"/>
      <c r="G54" s="135"/>
      <c r="H54" s="135"/>
      <c r="I54" s="136"/>
    </row>
    <row r="55" spans="1:9" s="4" customFormat="1" ht="22" customHeight="1" x14ac:dyDescent="0.2"/>
    <row r="56" spans="1:9" s="12" customFormat="1" ht="30" customHeight="1" x14ac:dyDescent="0.2">
      <c r="A56" s="9"/>
      <c r="B56" s="9" t="s">
        <v>209</v>
      </c>
      <c r="C56" s="9"/>
      <c r="D56" s="9"/>
      <c r="E56" s="9"/>
      <c r="F56" s="9"/>
      <c r="G56" s="9"/>
      <c r="H56" s="9"/>
    </row>
    <row r="57" spans="1:9" s="4" customFormat="1" ht="22" customHeight="1" thickBot="1" x14ac:dyDescent="0.25">
      <c r="B57" s="11"/>
    </row>
    <row r="58" spans="1:9" s="4" customFormat="1" ht="115" customHeight="1" thickBot="1" x14ac:dyDescent="0.25">
      <c r="B58" s="134">
        <f>Misc!B13</f>
        <v>0</v>
      </c>
      <c r="C58" s="135"/>
      <c r="D58" s="135"/>
      <c r="E58" s="135"/>
      <c r="F58" s="135"/>
      <c r="G58" s="135"/>
      <c r="H58" s="135"/>
      <c r="I58" s="136"/>
    </row>
    <row r="59" spans="1:9" s="4" customFormat="1" ht="22" customHeight="1" x14ac:dyDescent="0.2">
      <c r="B59" s="11"/>
    </row>
    <row r="60" spans="1:9" s="12" customFormat="1" ht="30" customHeight="1" x14ac:dyDescent="0.2">
      <c r="A60" s="9"/>
      <c r="B60" s="9" t="s">
        <v>210</v>
      </c>
      <c r="C60" s="9"/>
      <c r="D60" s="9"/>
      <c r="E60" s="9"/>
      <c r="F60" s="9"/>
      <c r="G60" s="9"/>
      <c r="H60" s="9"/>
    </row>
    <row r="61" spans="1:9" s="4" customFormat="1" ht="22" customHeight="1" thickBot="1" x14ac:dyDescent="0.25">
      <c r="B61" s="11"/>
    </row>
    <row r="62" spans="1:9" s="4" customFormat="1" ht="115" customHeight="1" thickBot="1" x14ac:dyDescent="0.25">
      <c r="B62" s="134">
        <f>Misc!B17</f>
        <v>0</v>
      </c>
      <c r="C62" s="135"/>
      <c r="D62" s="135"/>
      <c r="E62" s="135"/>
      <c r="F62" s="135"/>
      <c r="G62" s="135"/>
      <c r="H62" s="135"/>
      <c r="I62" s="136"/>
    </row>
    <row r="63" spans="1:9" s="4" customFormat="1" ht="22" customHeight="1" x14ac:dyDescent="0.2"/>
    <row r="64" spans="1:9" s="12" customFormat="1" ht="30" customHeight="1" x14ac:dyDescent="0.2">
      <c r="A64" s="9"/>
      <c r="B64" s="9" t="s">
        <v>259</v>
      </c>
      <c r="C64" s="9"/>
      <c r="D64" s="9"/>
      <c r="E64" s="9"/>
      <c r="F64" s="9"/>
      <c r="G64" s="9"/>
      <c r="H64" s="9"/>
    </row>
    <row r="65" spans="1:9" s="4" customFormat="1" ht="22" customHeight="1" thickBot="1" x14ac:dyDescent="0.25">
      <c r="B65" s="11"/>
    </row>
    <row r="66" spans="1:9" s="4" customFormat="1" ht="115" customHeight="1" thickBot="1" x14ac:dyDescent="0.25">
      <c r="B66" s="134">
        <f>Misc!B21</f>
        <v>0</v>
      </c>
      <c r="C66" s="135"/>
      <c r="D66" s="135"/>
      <c r="E66" s="135"/>
      <c r="F66" s="135"/>
      <c r="G66" s="135"/>
      <c r="H66" s="135"/>
      <c r="I66" s="136"/>
    </row>
    <row r="67" spans="1:9" s="4" customFormat="1" ht="22" customHeight="1" x14ac:dyDescent="0.2"/>
    <row r="68" spans="1:9" s="12" customFormat="1" ht="30" customHeight="1" x14ac:dyDescent="0.2">
      <c r="A68" s="9"/>
      <c r="B68" s="9" t="s">
        <v>484</v>
      </c>
      <c r="C68" s="9"/>
      <c r="D68" s="9"/>
      <c r="E68" s="9"/>
      <c r="F68" s="9"/>
      <c r="G68" s="9"/>
      <c r="H68" s="9"/>
    </row>
    <row r="69" spans="1:9" s="4" customFormat="1" ht="22" customHeight="1" thickBot="1" x14ac:dyDescent="0.25">
      <c r="B69" s="11"/>
    </row>
    <row r="70" spans="1:9" s="4" customFormat="1" ht="115" customHeight="1" thickBot="1" x14ac:dyDescent="0.25">
      <c r="B70" s="309">
        <f>'Quick Input'!IN5</f>
        <v>0</v>
      </c>
      <c r="C70" s="310"/>
      <c r="D70" s="310"/>
      <c r="E70" s="310"/>
      <c r="F70" s="310"/>
      <c r="G70" s="310"/>
      <c r="H70" s="310"/>
      <c r="I70" s="311"/>
    </row>
    <row r="71" spans="1:9" s="4" customFormat="1" ht="22" customHeight="1" x14ac:dyDescent="0.2"/>
    <row r="72" spans="1:9" s="12" customFormat="1" ht="30" customHeight="1" x14ac:dyDescent="0.2">
      <c r="A72" s="9"/>
      <c r="B72" s="9" t="s">
        <v>485</v>
      </c>
      <c r="C72" s="9"/>
      <c r="D72" s="9"/>
      <c r="E72" s="9"/>
      <c r="F72" s="9"/>
      <c r="G72" s="9"/>
      <c r="H72" s="9"/>
    </row>
    <row r="73" spans="1:9" s="4" customFormat="1" ht="22" customHeight="1" thickBot="1" x14ac:dyDescent="0.25">
      <c r="B73" s="11"/>
    </row>
    <row r="74" spans="1:9" s="4" customFormat="1" ht="115" customHeight="1" thickBot="1" x14ac:dyDescent="0.25">
      <c r="B74" s="309">
        <f>'Quick Input'!IO5</f>
        <v>0</v>
      </c>
      <c r="C74" s="310"/>
      <c r="D74" s="310"/>
      <c r="E74" s="310"/>
      <c r="F74" s="310"/>
      <c r="G74" s="310"/>
      <c r="H74" s="310"/>
      <c r="I74" s="311"/>
    </row>
    <row r="75" spans="1:9" s="4" customFormat="1" ht="22" customHeight="1" x14ac:dyDescent="0.2"/>
    <row r="76" spans="1:9" s="4" customFormat="1" ht="22" customHeight="1" x14ac:dyDescent="0.2"/>
    <row r="77" spans="1:9" s="4" customFormat="1" ht="22" customHeight="1" x14ac:dyDescent="0.2"/>
    <row r="78" spans="1:9" s="4" customFormat="1" ht="22" customHeight="1" x14ac:dyDescent="0.2"/>
    <row r="79" spans="1:9" s="4" customFormat="1" ht="22" customHeight="1" x14ac:dyDescent="0.2"/>
    <row r="80" spans="1:9"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ht="22" customHeight="1" x14ac:dyDescent="0.2"/>
    <row r="156" s="4" customFormat="1" ht="22" customHeight="1" x14ac:dyDescent="0.2"/>
    <row r="157" s="4" customFormat="1" ht="22" customHeight="1" x14ac:dyDescent="0.2"/>
    <row r="158" s="4" customFormat="1" ht="22" customHeight="1" x14ac:dyDescent="0.2"/>
    <row r="159" s="4" customFormat="1" ht="22" customHeight="1" x14ac:dyDescent="0.2"/>
    <row r="160" s="4" customFormat="1" ht="22" customHeight="1" x14ac:dyDescent="0.2"/>
    <row r="161" s="4" customFormat="1" ht="22" customHeight="1" x14ac:dyDescent="0.2"/>
    <row r="162" s="4" customFormat="1" ht="22" customHeight="1" x14ac:dyDescent="0.2"/>
    <row r="163" s="4" customFormat="1" ht="22" customHeight="1" x14ac:dyDescent="0.2"/>
    <row r="164" s="4" customFormat="1" ht="22" customHeight="1" x14ac:dyDescent="0.2"/>
    <row r="165" s="4" customFormat="1" ht="22" customHeight="1" x14ac:dyDescent="0.2"/>
    <row r="166" s="4" customFormat="1" ht="22" customHeight="1" x14ac:dyDescent="0.2"/>
    <row r="167" s="4" customFormat="1" ht="22" customHeight="1" x14ac:dyDescent="0.2"/>
    <row r="168" s="4" customFormat="1" ht="22" customHeight="1" x14ac:dyDescent="0.2"/>
    <row r="169" s="4" customFormat="1" ht="22" customHeight="1" x14ac:dyDescent="0.2"/>
    <row r="170" s="4" customFormat="1" ht="22" customHeight="1" x14ac:dyDescent="0.2"/>
    <row r="171" s="4" customFormat="1" ht="22" customHeight="1" x14ac:dyDescent="0.2"/>
    <row r="172" s="4" customFormat="1" ht="22" customHeight="1" x14ac:dyDescent="0.2"/>
    <row r="173" s="4" customFormat="1" ht="22" customHeight="1" x14ac:dyDescent="0.2"/>
    <row r="174" s="4" customFormat="1" ht="22" customHeight="1" x14ac:dyDescent="0.2"/>
    <row r="175" s="4" customFormat="1" ht="22" customHeight="1" x14ac:dyDescent="0.2"/>
    <row r="176" s="4" customFormat="1" ht="22" customHeight="1" x14ac:dyDescent="0.2"/>
    <row r="177" s="4" customFormat="1" ht="22" customHeight="1" x14ac:dyDescent="0.2"/>
    <row r="178" s="4" customFormat="1" ht="22" customHeight="1" x14ac:dyDescent="0.2"/>
    <row r="179" s="4" customFormat="1" ht="22" customHeight="1" x14ac:dyDescent="0.2"/>
    <row r="180" s="4" customFormat="1" ht="22" customHeight="1" x14ac:dyDescent="0.2"/>
    <row r="181" s="4" customFormat="1" ht="22" customHeight="1" x14ac:dyDescent="0.2"/>
    <row r="182" s="4" customFormat="1" ht="22" customHeight="1" x14ac:dyDescent="0.2"/>
    <row r="183" s="4" customFormat="1" ht="22" customHeight="1" x14ac:dyDescent="0.2"/>
    <row r="184" s="4" customFormat="1" ht="22" customHeight="1" x14ac:dyDescent="0.2"/>
    <row r="185" s="4" customFormat="1" ht="22" customHeight="1" x14ac:dyDescent="0.2"/>
    <row r="186" s="4" customFormat="1" ht="22" customHeight="1" x14ac:dyDescent="0.2"/>
    <row r="187" s="4" customFormat="1" ht="22" customHeight="1" x14ac:dyDescent="0.2"/>
    <row r="188" s="4" customFormat="1" ht="22" customHeight="1" x14ac:dyDescent="0.2"/>
    <row r="189" s="4" customFormat="1" ht="22" customHeight="1" x14ac:dyDescent="0.2"/>
    <row r="190" s="4" customFormat="1" ht="22" customHeight="1" x14ac:dyDescent="0.2"/>
    <row r="191" s="4" customFormat="1" ht="22" customHeight="1" x14ac:dyDescent="0.2"/>
    <row r="192" s="4" customFormat="1" ht="22" customHeight="1" x14ac:dyDescent="0.2"/>
    <row r="193" s="4" customFormat="1" ht="22" customHeight="1" x14ac:dyDescent="0.2"/>
    <row r="194" s="4" customFormat="1" ht="22" customHeight="1" x14ac:dyDescent="0.2"/>
    <row r="195" s="4" customFormat="1" ht="22" customHeight="1" x14ac:dyDescent="0.2"/>
    <row r="196" s="4" customFormat="1" ht="22" customHeight="1" x14ac:dyDescent="0.2"/>
    <row r="197" s="4" customFormat="1" ht="22" customHeight="1" x14ac:dyDescent="0.2"/>
    <row r="198" s="4" customFormat="1" ht="22" customHeight="1" x14ac:dyDescent="0.2"/>
    <row r="199" s="4" customFormat="1" ht="22" customHeight="1" x14ac:dyDescent="0.2"/>
    <row r="200" s="4" customFormat="1" ht="22" customHeight="1" x14ac:dyDescent="0.2"/>
    <row r="201" s="4" customFormat="1" ht="22" customHeight="1" x14ac:dyDescent="0.2"/>
    <row r="202" s="4" customFormat="1" ht="22" customHeight="1" x14ac:dyDescent="0.2"/>
    <row r="203" s="4" customFormat="1" ht="22" customHeight="1" x14ac:dyDescent="0.2"/>
    <row r="204" s="4" customFormat="1" ht="22" customHeight="1" x14ac:dyDescent="0.2"/>
    <row r="205" s="4" customFormat="1" ht="22" customHeight="1" x14ac:dyDescent="0.2"/>
    <row r="206" s="4" customFormat="1" ht="22" customHeight="1" x14ac:dyDescent="0.2"/>
    <row r="207" s="4" customFormat="1" ht="22" customHeight="1" x14ac:dyDescent="0.2"/>
    <row r="208" s="4" customFormat="1" ht="22" customHeight="1" x14ac:dyDescent="0.2"/>
    <row r="209" s="4" customFormat="1" ht="22" customHeight="1" x14ac:dyDescent="0.2"/>
    <row r="210" s="4" customFormat="1" ht="22" customHeight="1" x14ac:dyDescent="0.2"/>
    <row r="211" s="4" customFormat="1" ht="22" customHeight="1" x14ac:dyDescent="0.2"/>
    <row r="212" s="4" customFormat="1" ht="22" customHeight="1" x14ac:dyDescent="0.2"/>
    <row r="213" s="4" customFormat="1" ht="22" customHeight="1" x14ac:dyDescent="0.2"/>
    <row r="214" s="4" customFormat="1" ht="22" customHeight="1" x14ac:dyDescent="0.2"/>
    <row r="215" s="4" customFormat="1" ht="22" customHeight="1" x14ac:dyDescent="0.2"/>
    <row r="216" s="4" customFormat="1" ht="22" customHeight="1" x14ac:dyDescent="0.2"/>
    <row r="217" s="4" customFormat="1" ht="22" customHeight="1" x14ac:dyDescent="0.2"/>
    <row r="218" s="4" customFormat="1" ht="22" customHeight="1" x14ac:dyDescent="0.2"/>
    <row r="219" s="4" customFormat="1" ht="22" customHeight="1" x14ac:dyDescent="0.2"/>
    <row r="220" s="4" customFormat="1" ht="22" customHeight="1" x14ac:dyDescent="0.2"/>
    <row r="221" s="4" customFormat="1" ht="22" customHeight="1" x14ac:dyDescent="0.2"/>
    <row r="222" s="4" customFormat="1" ht="22" customHeight="1" x14ac:dyDescent="0.2"/>
    <row r="223" s="4" customFormat="1" ht="22" customHeight="1" x14ac:dyDescent="0.2"/>
    <row r="224" s="4" customFormat="1" ht="22" customHeight="1" x14ac:dyDescent="0.2"/>
    <row r="225" s="4" customFormat="1" ht="22" customHeight="1" x14ac:dyDescent="0.2"/>
    <row r="226" s="4" customFormat="1" ht="22" customHeight="1" x14ac:dyDescent="0.2"/>
    <row r="227" s="4" customFormat="1" ht="22" customHeight="1" x14ac:dyDescent="0.2"/>
    <row r="228" s="4" customFormat="1" ht="22" customHeight="1" x14ac:dyDescent="0.2"/>
    <row r="229" s="4" customFormat="1" ht="22" customHeight="1" x14ac:dyDescent="0.2"/>
    <row r="230" s="4" customFormat="1" ht="22" customHeight="1" x14ac:dyDescent="0.2"/>
    <row r="231" s="4" customFormat="1" ht="22" customHeight="1" x14ac:dyDescent="0.2"/>
    <row r="232" s="4" customFormat="1" ht="22" customHeight="1" x14ac:dyDescent="0.2"/>
    <row r="233" s="4" customFormat="1" ht="22" customHeight="1" x14ac:dyDescent="0.2"/>
    <row r="234" s="4" customFormat="1" ht="22" customHeight="1" x14ac:dyDescent="0.2"/>
    <row r="235" s="4" customFormat="1" ht="22" customHeight="1" x14ac:dyDescent="0.2"/>
    <row r="236" s="4" customFormat="1" ht="22" customHeight="1" x14ac:dyDescent="0.2"/>
    <row r="237" s="4" customFormat="1" ht="22" customHeight="1" x14ac:dyDescent="0.2"/>
    <row r="238" s="4" customFormat="1" ht="22" customHeight="1" x14ac:dyDescent="0.2"/>
    <row r="239" s="4" customFormat="1" ht="22" customHeight="1" x14ac:dyDescent="0.2"/>
    <row r="240" s="4" customFormat="1" ht="22" customHeight="1" x14ac:dyDescent="0.2"/>
    <row r="241" s="4" customFormat="1" ht="22" customHeight="1" x14ac:dyDescent="0.2"/>
    <row r="242" s="4" customFormat="1" ht="22" customHeight="1" x14ac:dyDescent="0.2"/>
    <row r="243" s="4" customFormat="1" ht="22" customHeight="1" x14ac:dyDescent="0.2"/>
    <row r="244" s="4" customFormat="1" ht="22" customHeight="1" x14ac:dyDescent="0.2"/>
    <row r="245" s="4" customFormat="1" ht="22" customHeight="1" x14ac:dyDescent="0.2"/>
    <row r="246" s="4" customFormat="1" ht="22" customHeight="1" x14ac:dyDescent="0.2"/>
    <row r="247" s="4" customFormat="1" ht="22" customHeight="1" x14ac:dyDescent="0.2"/>
    <row r="248" s="4" customFormat="1" ht="22" customHeight="1" x14ac:dyDescent="0.2"/>
    <row r="249" s="4" customFormat="1" ht="22" customHeight="1" x14ac:dyDescent="0.2"/>
    <row r="250" s="4" customFormat="1" ht="22" customHeight="1" x14ac:dyDescent="0.2"/>
    <row r="251" s="4" customFormat="1" ht="22" customHeight="1" x14ac:dyDescent="0.2"/>
    <row r="252" s="4" customFormat="1" ht="22" customHeight="1" x14ac:dyDescent="0.2"/>
    <row r="253" s="4" customFormat="1" ht="22" customHeight="1" x14ac:dyDescent="0.2"/>
    <row r="254" s="4" customFormat="1" ht="22" customHeight="1" x14ac:dyDescent="0.2"/>
    <row r="255" s="4" customFormat="1" ht="22" customHeight="1" x14ac:dyDescent="0.2"/>
    <row r="256" s="4" customFormat="1" ht="22" customHeight="1" x14ac:dyDescent="0.2"/>
    <row r="257" s="4" customFormat="1" ht="22" customHeight="1" x14ac:dyDescent="0.2"/>
    <row r="258" s="4" customFormat="1" ht="22" customHeight="1" x14ac:dyDescent="0.2"/>
    <row r="259" s="4" customFormat="1" ht="22" customHeight="1" x14ac:dyDescent="0.2"/>
    <row r="260" s="4" customFormat="1" ht="22" customHeight="1" x14ac:dyDescent="0.2"/>
    <row r="261" s="4" customFormat="1" ht="22" customHeight="1" x14ac:dyDescent="0.2"/>
    <row r="262" s="4" customFormat="1" ht="22" customHeight="1" x14ac:dyDescent="0.2"/>
    <row r="263" s="4" customFormat="1" ht="22" customHeight="1" x14ac:dyDescent="0.2"/>
    <row r="264" s="4" customFormat="1" ht="22" customHeight="1" x14ac:dyDescent="0.2"/>
    <row r="265" s="4" customFormat="1" ht="22" customHeight="1" x14ac:dyDescent="0.2"/>
    <row r="266" s="4" customFormat="1" ht="22" customHeight="1" x14ac:dyDescent="0.2"/>
    <row r="267" s="4" customFormat="1" ht="22" customHeight="1" x14ac:dyDescent="0.2"/>
    <row r="268" s="4" customFormat="1" ht="22" customHeight="1" x14ac:dyDescent="0.2"/>
    <row r="269" s="4" customFormat="1" ht="22" customHeight="1" x14ac:dyDescent="0.2"/>
    <row r="270" s="4" customFormat="1" ht="22" customHeight="1" x14ac:dyDescent="0.2"/>
    <row r="271" s="4" customFormat="1" ht="22" customHeight="1" x14ac:dyDescent="0.2"/>
    <row r="272" s="4" customFormat="1" ht="22" customHeight="1" x14ac:dyDescent="0.2"/>
    <row r="273" s="4" customFormat="1" ht="22" customHeight="1" x14ac:dyDescent="0.2"/>
    <row r="274" s="4" customFormat="1" ht="22" customHeight="1" x14ac:dyDescent="0.2"/>
    <row r="275" s="4" customFormat="1" ht="22" customHeight="1" x14ac:dyDescent="0.2"/>
    <row r="276" s="4" customFormat="1" ht="22" customHeight="1" x14ac:dyDescent="0.2"/>
    <row r="277" s="4" customFormat="1" ht="22" customHeight="1" x14ac:dyDescent="0.2"/>
    <row r="278" s="4" customFormat="1" ht="22" customHeight="1" x14ac:dyDescent="0.2"/>
    <row r="279" s="4" customFormat="1" ht="22" customHeight="1" x14ac:dyDescent="0.2"/>
    <row r="280" s="4" customFormat="1" ht="22" customHeight="1" x14ac:dyDescent="0.2"/>
    <row r="281" s="4" customFormat="1" ht="22" customHeight="1" x14ac:dyDescent="0.2"/>
    <row r="282" s="4" customFormat="1" ht="22" customHeight="1" x14ac:dyDescent="0.2"/>
    <row r="283" s="4" customFormat="1" ht="22" customHeight="1" x14ac:dyDescent="0.2"/>
    <row r="284" s="4" customFormat="1" ht="22" customHeight="1" x14ac:dyDescent="0.2"/>
    <row r="285" s="4" customFormat="1" ht="22" customHeight="1" x14ac:dyDescent="0.2"/>
    <row r="286" s="4" customFormat="1" ht="22" customHeight="1" x14ac:dyDescent="0.2"/>
    <row r="287" s="4" customFormat="1" ht="22" customHeight="1" x14ac:dyDescent="0.2"/>
    <row r="288" s="4" customFormat="1" ht="22" customHeight="1" x14ac:dyDescent="0.2"/>
    <row r="289" s="4" customFormat="1" ht="22" customHeight="1" x14ac:dyDescent="0.2"/>
    <row r="290" s="4" customFormat="1" ht="22" customHeight="1" x14ac:dyDescent="0.2"/>
    <row r="291" s="4" customFormat="1" ht="22" customHeight="1" x14ac:dyDescent="0.2"/>
    <row r="292" s="4" customFormat="1" ht="22" customHeight="1" x14ac:dyDescent="0.2"/>
    <row r="293" s="4" customFormat="1" ht="22" customHeight="1" x14ac:dyDescent="0.2"/>
    <row r="294" s="4" customFormat="1" ht="22" customHeight="1" x14ac:dyDescent="0.2"/>
    <row r="295" s="4" customFormat="1" ht="22" customHeight="1" x14ac:dyDescent="0.2"/>
    <row r="296" s="4" customFormat="1" ht="22" customHeight="1" x14ac:dyDescent="0.2"/>
    <row r="297" s="4" customFormat="1" ht="22" customHeight="1" x14ac:dyDescent="0.2"/>
    <row r="298" s="4" customFormat="1" ht="22" customHeight="1" x14ac:dyDescent="0.2"/>
    <row r="299" s="4" customFormat="1" ht="22" customHeight="1" x14ac:dyDescent="0.2"/>
    <row r="300" s="4" customFormat="1" ht="22" customHeight="1" x14ac:dyDescent="0.2"/>
    <row r="301" s="4" customFormat="1" ht="22" customHeight="1" x14ac:dyDescent="0.2"/>
    <row r="302" s="4" customFormat="1" ht="22" customHeight="1" x14ac:dyDescent="0.2"/>
    <row r="303" s="4" customFormat="1" ht="22" customHeight="1" x14ac:dyDescent="0.2"/>
    <row r="304" s="4" customFormat="1" ht="22" customHeight="1" x14ac:dyDescent="0.2"/>
    <row r="305" s="4" customFormat="1" ht="22" customHeight="1" x14ac:dyDescent="0.2"/>
    <row r="306" s="4" customFormat="1" ht="22" customHeight="1" x14ac:dyDescent="0.2"/>
    <row r="307" s="4" customFormat="1" ht="22" customHeight="1" x14ac:dyDescent="0.2"/>
    <row r="308" s="4" customFormat="1" ht="22" customHeight="1" x14ac:dyDescent="0.2"/>
    <row r="309" s="4" customFormat="1" ht="22" customHeight="1" x14ac:dyDescent="0.2"/>
    <row r="310" s="4" customFormat="1" ht="22" customHeight="1" x14ac:dyDescent="0.2"/>
    <row r="311" s="4" customFormat="1" ht="22" customHeight="1" x14ac:dyDescent="0.2"/>
    <row r="312" s="4" customFormat="1" ht="22" customHeight="1" x14ac:dyDescent="0.2"/>
    <row r="313" s="4" customFormat="1" ht="22" customHeight="1" x14ac:dyDescent="0.2"/>
    <row r="314" s="4" customFormat="1" ht="22" customHeight="1" x14ac:dyDescent="0.2"/>
    <row r="315" s="4" customFormat="1" ht="22" customHeight="1" x14ac:dyDescent="0.2"/>
    <row r="316" s="4" customFormat="1" ht="22" customHeight="1" x14ac:dyDescent="0.2"/>
    <row r="317" s="4" customFormat="1" ht="22" customHeight="1" x14ac:dyDescent="0.2"/>
    <row r="318" s="4" customFormat="1" ht="22" customHeight="1" x14ac:dyDescent="0.2"/>
    <row r="319" s="4" customFormat="1" ht="22" customHeight="1" x14ac:dyDescent="0.2"/>
    <row r="320" s="4" customFormat="1" ht="22" customHeight="1" x14ac:dyDescent="0.2"/>
    <row r="321" s="4" customFormat="1" ht="22" customHeight="1" x14ac:dyDescent="0.2"/>
    <row r="322" s="4" customFormat="1" ht="22" customHeight="1" x14ac:dyDescent="0.2"/>
    <row r="323" s="4" customFormat="1" ht="22" customHeight="1" x14ac:dyDescent="0.2"/>
    <row r="324" s="4" customFormat="1" ht="22" customHeight="1" x14ac:dyDescent="0.2"/>
    <row r="325" s="4" customFormat="1" ht="22" customHeight="1" x14ac:dyDescent="0.2"/>
    <row r="326" s="4" customFormat="1" ht="22" customHeight="1" x14ac:dyDescent="0.2"/>
    <row r="327" s="4" customFormat="1" ht="22" customHeight="1" x14ac:dyDescent="0.2"/>
    <row r="328" s="4" customFormat="1" ht="22" customHeight="1" x14ac:dyDescent="0.2"/>
    <row r="329" s="4" customFormat="1" ht="22" customHeight="1" x14ac:dyDescent="0.2"/>
    <row r="330" s="4" customFormat="1" ht="22" customHeight="1" x14ac:dyDescent="0.2"/>
    <row r="331" s="4" customFormat="1" ht="22" customHeight="1" x14ac:dyDescent="0.2"/>
    <row r="332" s="4" customFormat="1" ht="22" customHeight="1" x14ac:dyDescent="0.2"/>
    <row r="333" s="4" customFormat="1" ht="22" customHeight="1" x14ac:dyDescent="0.2"/>
    <row r="334" s="4" customFormat="1" ht="22" customHeight="1" x14ac:dyDescent="0.2"/>
    <row r="335" s="4" customFormat="1" ht="22" customHeight="1" x14ac:dyDescent="0.2"/>
    <row r="336" s="4" customFormat="1" ht="22" customHeight="1" x14ac:dyDescent="0.2"/>
    <row r="337" s="4" customFormat="1" ht="22" customHeight="1" x14ac:dyDescent="0.2"/>
    <row r="338" s="4" customFormat="1" ht="22" customHeight="1" x14ac:dyDescent="0.2"/>
    <row r="339" s="4" customFormat="1" ht="22" customHeight="1" x14ac:dyDescent="0.2"/>
    <row r="340" s="4" customFormat="1" ht="22" customHeight="1" x14ac:dyDescent="0.2"/>
    <row r="341" s="4" customFormat="1" ht="22" customHeight="1" x14ac:dyDescent="0.2"/>
    <row r="342" s="4" customFormat="1" ht="22" customHeight="1" x14ac:dyDescent="0.2"/>
    <row r="343" s="4" customFormat="1" ht="22" customHeight="1" x14ac:dyDescent="0.2"/>
    <row r="344" s="4" customFormat="1" ht="22" customHeight="1" x14ac:dyDescent="0.2"/>
    <row r="345" s="4" customFormat="1" ht="22" customHeight="1" x14ac:dyDescent="0.2"/>
    <row r="346" s="4" customFormat="1" ht="22" customHeight="1" x14ac:dyDescent="0.2"/>
    <row r="347" s="4" customFormat="1" ht="22" customHeight="1" x14ac:dyDescent="0.2"/>
    <row r="348" s="4" customFormat="1" ht="22" customHeight="1" x14ac:dyDescent="0.2"/>
    <row r="349" s="4" customFormat="1" ht="22" customHeight="1" x14ac:dyDescent="0.2"/>
    <row r="350" s="4" customFormat="1" ht="22" customHeight="1" x14ac:dyDescent="0.2"/>
    <row r="351" s="4" customFormat="1" ht="22" customHeight="1" x14ac:dyDescent="0.2"/>
    <row r="352" s="4" customFormat="1" ht="22" customHeight="1" x14ac:dyDescent="0.2"/>
    <row r="353" s="4" customFormat="1" ht="22" customHeight="1" x14ac:dyDescent="0.2"/>
    <row r="354" s="4" customFormat="1" ht="22" customHeight="1" x14ac:dyDescent="0.2"/>
    <row r="355" s="4" customFormat="1" ht="22" customHeight="1" x14ac:dyDescent="0.2"/>
    <row r="356" s="4" customFormat="1" ht="22" customHeight="1" x14ac:dyDescent="0.2"/>
    <row r="357" s="4" customFormat="1" ht="22" customHeight="1" x14ac:dyDescent="0.2"/>
    <row r="358" s="4" customFormat="1" ht="22" customHeight="1" x14ac:dyDescent="0.2"/>
    <row r="359" s="4" customFormat="1" ht="22" customHeight="1" x14ac:dyDescent="0.2"/>
    <row r="360" s="4" customFormat="1" ht="22" customHeight="1" x14ac:dyDescent="0.2"/>
    <row r="361" s="4" customFormat="1" ht="22" customHeight="1" x14ac:dyDescent="0.2"/>
    <row r="362" s="4" customFormat="1" ht="22" customHeight="1" x14ac:dyDescent="0.2"/>
    <row r="363" s="4" customFormat="1" ht="22" customHeight="1" x14ac:dyDescent="0.2"/>
    <row r="364" s="4" customFormat="1" ht="22" customHeight="1" x14ac:dyDescent="0.2"/>
    <row r="365" s="4" customFormat="1" ht="22" customHeight="1" x14ac:dyDescent="0.2"/>
    <row r="366" s="4" customFormat="1" ht="22" customHeight="1" x14ac:dyDescent="0.2"/>
    <row r="367" s="4" customFormat="1" ht="22" customHeight="1" x14ac:dyDescent="0.2"/>
    <row r="368" s="4" customFormat="1" ht="22" customHeight="1" x14ac:dyDescent="0.2"/>
    <row r="369" s="4" customFormat="1" ht="22" customHeight="1" x14ac:dyDescent="0.2"/>
    <row r="370" s="4" customFormat="1" ht="22" customHeight="1" x14ac:dyDescent="0.2"/>
    <row r="371" s="4" customFormat="1" ht="22" customHeight="1" x14ac:dyDescent="0.2"/>
    <row r="372" s="4" customFormat="1" ht="22" customHeight="1" x14ac:dyDescent="0.2"/>
    <row r="373" s="4" customFormat="1" ht="22" customHeight="1" x14ac:dyDescent="0.2"/>
    <row r="374" s="4" customFormat="1" ht="22" customHeight="1" x14ac:dyDescent="0.2"/>
    <row r="375" s="4" customFormat="1" ht="22" customHeight="1" x14ac:dyDescent="0.2"/>
    <row r="376" s="4" customFormat="1" ht="22" customHeight="1" x14ac:dyDescent="0.2"/>
    <row r="377" s="4" customFormat="1" ht="22" customHeight="1" x14ac:dyDescent="0.2"/>
    <row r="378" s="4" customFormat="1" ht="22" customHeight="1" x14ac:dyDescent="0.2"/>
    <row r="379" s="4" customFormat="1" ht="22" customHeight="1" x14ac:dyDescent="0.2"/>
    <row r="380" s="4" customFormat="1" ht="22" customHeight="1" x14ac:dyDescent="0.2"/>
    <row r="381" s="4" customFormat="1" ht="22" customHeight="1" x14ac:dyDescent="0.2"/>
    <row r="382" s="15" customFormat="1" ht="22" customHeight="1" x14ac:dyDescent="0.2"/>
    <row r="383" s="15" customFormat="1" ht="22" customHeight="1" x14ac:dyDescent="0.2"/>
    <row r="384" s="15" customFormat="1" ht="22" customHeight="1" x14ac:dyDescent="0.2"/>
    <row r="385" s="15" customFormat="1" ht="22" customHeight="1" x14ac:dyDescent="0.2"/>
    <row r="386" s="15" customFormat="1" ht="22" customHeight="1" x14ac:dyDescent="0.2"/>
    <row r="387" s="15" customFormat="1" ht="22" customHeight="1" x14ac:dyDescent="0.2"/>
    <row r="388" s="15" customFormat="1" ht="22" customHeight="1" x14ac:dyDescent="0.2"/>
    <row r="389" s="15" customFormat="1" ht="22" customHeight="1" x14ac:dyDescent="0.2"/>
  </sheetData>
  <sheetProtection sheet="1" objects="1" scenarios="1" selectLockedCells="1"/>
  <mergeCells count="15">
    <mergeCell ref="B70:I70"/>
    <mergeCell ref="B74:I74"/>
    <mergeCell ref="B66:I66"/>
    <mergeCell ref="B20:I22"/>
    <mergeCell ref="B26:I28"/>
    <mergeCell ref="B32:I34"/>
    <mergeCell ref="B38:I38"/>
    <mergeCell ref="B42:I44"/>
    <mergeCell ref="B48:I50"/>
    <mergeCell ref="B54:I54"/>
    <mergeCell ref="B3:J4"/>
    <mergeCell ref="B8:I10"/>
    <mergeCell ref="B14:I16"/>
    <mergeCell ref="B58:I58"/>
    <mergeCell ref="B62:I62"/>
  </mergeCells>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6962C-BAFE-5846-8EF9-38EA4D266A16}">
  <dimension ref="A6:N284"/>
  <sheetViews>
    <sheetView showGridLines="0" showZeros="0" view="pageLayout" topLeftCell="A47" zoomScaleNormal="180" workbookViewId="0">
      <selection activeCell="B2" sqref="B2"/>
    </sheetView>
  </sheetViews>
  <sheetFormatPr baseColWidth="10" defaultColWidth="13.5" defaultRowHeight="14" customHeight="1" x14ac:dyDescent="0.2"/>
  <cols>
    <col min="1" max="2" width="7.6640625" style="466" customWidth="1"/>
    <col min="3" max="3" width="13.6640625" style="466" customWidth="1"/>
    <col min="4" max="4" width="7.6640625" style="466" customWidth="1"/>
    <col min="5" max="6" width="8.5" style="466" customWidth="1"/>
    <col min="7" max="7" width="7.6640625" style="466" customWidth="1"/>
    <col min="8" max="8" width="13.6640625" style="466" customWidth="1"/>
    <col min="9" max="9" width="7.6640625" style="466" customWidth="1"/>
    <col min="10" max="10" width="8.5" style="466" customWidth="1"/>
    <col min="11" max="11" width="3.33203125" style="466" customWidth="1"/>
    <col min="12" max="12" width="81.5" style="466" customWidth="1"/>
    <col min="13" max="13" width="6.83203125" style="466" customWidth="1"/>
    <col min="14" max="14" width="41.33203125" style="466" customWidth="1"/>
    <col min="15" max="17" width="13.5" style="466"/>
    <col min="18" max="18" width="66.83203125" style="466" customWidth="1"/>
    <col min="19" max="16384" width="13.5" style="466"/>
  </cols>
  <sheetData>
    <row r="6" spans="1:14" ht="14" customHeight="1" x14ac:dyDescent="0.2">
      <c r="A6" s="318"/>
      <c r="B6" s="318"/>
      <c r="C6" s="318"/>
      <c r="D6" s="318"/>
      <c r="E6" s="318"/>
      <c r="F6" s="318"/>
      <c r="G6" s="318"/>
      <c r="H6" s="318"/>
      <c r="I6" s="318"/>
      <c r="J6" s="318"/>
    </row>
    <row r="7" spans="1:14" ht="14" customHeight="1" x14ac:dyDescent="0.2">
      <c r="A7" s="319" t="s">
        <v>63</v>
      </c>
      <c r="B7" s="320">
        <f>IF(Info!C5="", "", Info!C5)</f>
        <v>0</v>
      </c>
      <c r="C7" s="320"/>
      <c r="D7" s="321"/>
      <c r="E7" s="322" t="s">
        <v>66</v>
      </c>
      <c r="F7" s="322"/>
      <c r="G7" s="323">
        <f>IF(Info!C3="", "", Info!C3)</f>
        <v>0</v>
      </c>
      <c r="H7" s="324">
        <f>Info!C4</f>
        <v>0</v>
      </c>
      <c r="I7" s="325" t="s">
        <v>236</v>
      </c>
      <c r="J7" s="326">
        <f>IF(Info!C13="", "", Info!C13)</f>
        <v>0</v>
      </c>
    </row>
    <row r="8" spans="1:14" ht="14" customHeight="1" x14ac:dyDescent="0.2">
      <c r="A8" s="327" t="s">
        <v>64</v>
      </c>
      <c r="B8" s="328">
        <f>IF(Info!C7="", "", Info!C7)</f>
        <v>0</v>
      </c>
      <c r="C8" s="328"/>
      <c r="D8" s="329"/>
      <c r="E8" s="330" t="s">
        <v>233</v>
      </c>
      <c r="F8" s="330"/>
      <c r="G8" s="328">
        <f>IF(Info!C10="", "", Info!C10)</f>
        <v>0</v>
      </c>
      <c r="H8" s="328"/>
      <c r="I8" s="331" t="s">
        <v>237</v>
      </c>
      <c r="J8" s="332">
        <f>IF(Info!C14="", "", Info!C14)</f>
        <v>0</v>
      </c>
    </row>
    <row r="9" spans="1:14" ht="14" customHeight="1" x14ac:dyDescent="0.2">
      <c r="A9" s="327" t="s">
        <v>65</v>
      </c>
      <c r="B9" s="328">
        <f>IF(Info!C8="", "", Info!C8)</f>
        <v>0</v>
      </c>
      <c r="C9" s="328"/>
      <c r="D9" s="329"/>
      <c r="E9" s="330" t="s">
        <v>234</v>
      </c>
      <c r="F9" s="330"/>
      <c r="G9" s="328">
        <f>IF(Info!C32="", "", Info!C32)</f>
        <v>0</v>
      </c>
      <c r="H9" s="328"/>
      <c r="I9" s="331" t="s">
        <v>71</v>
      </c>
      <c r="J9" s="333">
        <f>IF(Info!C15="", "", Info!C15)</f>
        <v>0</v>
      </c>
    </row>
    <row r="10" spans="1:14" ht="14" customHeight="1" x14ac:dyDescent="0.2">
      <c r="A10" s="327" t="s">
        <v>69</v>
      </c>
      <c r="B10" s="328">
        <f>IF(Info!C9="", "", Info!C9)</f>
        <v>0</v>
      </c>
      <c r="C10" s="328"/>
      <c r="D10" s="329"/>
      <c r="E10" s="330" t="s">
        <v>235</v>
      </c>
      <c r="F10" s="330"/>
      <c r="G10" s="328">
        <f>IF(Info!C30="", "", Info!C30)</f>
        <v>0</v>
      </c>
      <c r="H10" s="328"/>
      <c r="I10" s="331" t="s">
        <v>238</v>
      </c>
      <c r="J10" s="333">
        <f>IF(Info!C16="", "", Info!C16)</f>
        <v>0</v>
      </c>
    </row>
    <row r="11" spans="1:14" ht="13.75" customHeight="1" x14ac:dyDescent="0.2">
      <c r="A11" s="334" t="s">
        <v>232</v>
      </c>
      <c r="B11" s="335">
        <f>IF(Info!C6="", "", Info!C6)</f>
        <v>0</v>
      </c>
      <c r="C11" s="335"/>
      <c r="D11" s="336"/>
      <c r="E11" s="337" t="s">
        <v>70</v>
      </c>
      <c r="F11" s="337"/>
      <c r="G11" s="335">
        <f>IF(Info!C11="", "", Info!C11)</f>
        <v>0</v>
      </c>
      <c r="H11" s="335"/>
      <c r="I11" s="338" t="s">
        <v>239</v>
      </c>
      <c r="J11" s="339">
        <f>IF(Info!C25="", "", Info!C25)</f>
        <v>0</v>
      </c>
    </row>
    <row r="12" spans="1:14" ht="8.5" customHeight="1" x14ac:dyDescent="0.2">
      <c r="A12" s="340"/>
      <c r="B12" s="341"/>
      <c r="C12" s="341"/>
      <c r="D12" s="342"/>
      <c r="E12" s="343"/>
      <c r="F12" s="343"/>
      <c r="G12" s="341"/>
      <c r="H12" s="341"/>
      <c r="I12" s="340"/>
      <c r="J12" s="344"/>
    </row>
    <row r="13" spans="1:14" ht="12" x14ac:dyDescent="0.2">
      <c r="A13" s="345" t="s">
        <v>240</v>
      </c>
      <c r="B13" s="346">
        <f>N13</f>
        <v>0</v>
      </c>
      <c r="C13" s="347"/>
      <c r="D13" s="347"/>
      <c r="E13" s="347"/>
      <c r="F13" s="347"/>
      <c r="G13" s="348" t="s">
        <v>241</v>
      </c>
      <c r="H13" s="349">
        <f>IF(Info!C17="", "", Info!C17)</f>
        <v>0</v>
      </c>
      <c r="I13" s="350" t="s">
        <v>242</v>
      </c>
      <c r="J13" s="351">
        <f>IF(Info!C18="", "", Info!C18)</f>
        <v>0</v>
      </c>
      <c r="L13" s="470"/>
      <c r="N13" s="471">
        <f>Info!C21</f>
        <v>0</v>
      </c>
    </row>
    <row r="14" spans="1:14" ht="12" x14ac:dyDescent="0.2">
      <c r="A14" s="352" t="s">
        <v>72</v>
      </c>
      <c r="B14" s="353">
        <f>N14</f>
        <v>0</v>
      </c>
      <c r="C14" s="354"/>
      <c r="D14" s="354"/>
      <c r="E14" s="354"/>
      <c r="F14" s="354"/>
      <c r="G14" s="355"/>
      <c r="H14" s="355"/>
      <c r="I14" s="355"/>
      <c r="J14" s="356"/>
      <c r="N14" s="471">
        <f>Info!C20</f>
        <v>0</v>
      </c>
    </row>
    <row r="15" spans="1:14" s="472" customFormat="1" ht="17" customHeight="1" x14ac:dyDescent="0.2">
      <c r="A15" s="357" t="s">
        <v>244</v>
      </c>
      <c r="B15" s="341"/>
      <c r="C15" s="341"/>
      <c r="D15" s="341"/>
      <c r="E15" s="341"/>
      <c r="F15" s="341"/>
      <c r="G15" s="341"/>
      <c r="H15" s="341"/>
      <c r="I15" s="341"/>
      <c r="J15" s="358"/>
    </row>
    <row r="16" spans="1:14" ht="84" x14ac:dyDescent="0.2">
      <c r="A16" s="141">
        <f>L16</f>
        <v>0</v>
      </c>
      <c r="B16" s="142"/>
      <c r="C16" s="142"/>
      <c r="D16" s="142"/>
      <c r="E16" s="142"/>
      <c r="F16" s="142"/>
      <c r="G16" s="142"/>
      <c r="H16" s="142"/>
      <c r="I16" s="142"/>
      <c r="J16" s="143"/>
      <c r="L16" s="473">
        <f>Summary!B3</f>
        <v>0</v>
      </c>
    </row>
    <row r="17" spans="1:12" ht="13" x14ac:dyDescent="0.2">
      <c r="A17" s="359" t="s">
        <v>281</v>
      </c>
      <c r="B17" s="360"/>
      <c r="C17" s="360"/>
      <c r="D17" s="361"/>
      <c r="E17" s="361"/>
      <c r="F17" s="362" t="s">
        <v>408</v>
      </c>
      <c r="G17" s="362"/>
      <c r="H17" s="362"/>
      <c r="I17" s="361"/>
      <c r="J17" s="363"/>
      <c r="L17" s="473"/>
    </row>
    <row r="18" spans="1:12" ht="12" x14ac:dyDescent="0.2">
      <c r="A18" s="364">
        <f>L18</f>
        <v>0</v>
      </c>
      <c r="B18" s="365"/>
      <c r="C18" s="365"/>
      <c r="D18" s="365"/>
      <c r="E18" s="366"/>
      <c r="F18" s="367">
        <f>Info!C26</f>
        <v>0</v>
      </c>
      <c r="G18" s="367"/>
      <c r="H18" s="367"/>
      <c r="I18" s="367"/>
      <c r="J18" s="368"/>
      <c r="L18" s="471">
        <f>Info!C27</f>
        <v>0</v>
      </c>
    </row>
    <row r="19" spans="1:12" ht="8.5" customHeight="1" x14ac:dyDescent="0.2">
      <c r="A19" s="369"/>
      <c r="B19" s="370"/>
      <c r="C19" s="370"/>
      <c r="D19" s="370"/>
      <c r="E19" s="370"/>
      <c r="F19" s="370"/>
      <c r="G19" s="370"/>
      <c r="H19" s="370"/>
      <c r="I19" s="370"/>
      <c r="J19" s="371"/>
      <c r="L19" s="473"/>
    </row>
    <row r="20" spans="1:12" ht="13" x14ac:dyDescent="0.2">
      <c r="A20" s="372"/>
      <c r="B20" s="373"/>
      <c r="C20" s="373"/>
      <c r="D20" s="373"/>
      <c r="E20" s="373"/>
      <c r="F20" s="373"/>
      <c r="G20" s="373"/>
      <c r="H20" s="373"/>
      <c r="I20" s="373"/>
      <c r="J20" s="373"/>
    </row>
    <row r="21" spans="1:12" s="375" customFormat="1" ht="14" customHeight="1" x14ac:dyDescent="0.2">
      <c r="A21" s="374" t="s">
        <v>247</v>
      </c>
    </row>
    <row r="22" spans="1:12" s="377" customFormat="1" ht="52" x14ac:dyDescent="0.2">
      <c r="A22" s="376">
        <f>L22</f>
        <v>0</v>
      </c>
      <c r="B22" s="376"/>
      <c r="C22" s="376"/>
      <c r="D22" s="376"/>
      <c r="E22" s="376"/>
      <c r="F22" s="376"/>
      <c r="G22" s="376"/>
      <c r="H22" s="376"/>
      <c r="I22" s="376"/>
      <c r="J22" s="376"/>
      <c r="L22" s="474">
        <f>LV!B68</f>
        <v>0</v>
      </c>
    </row>
    <row r="23" spans="1:12" s="377" customFormat="1" ht="14" customHeight="1" x14ac:dyDescent="0.2"/>
    <row r="24" spans="1:12" s="377" customFormat="1" ht="14" customHeight="1" x14ac:dyDescent="0.2">
      <c r="A24" s="374" t="s">
        <v>249</v>
      </c>
    </row>
    <row r="25" spans="1:12" s="377" customFormat="1" ht="13" x14ac:dyDescent="0.2">
      <c r="A25" s="376">
        <f>L25</f>
        <v>0</v>
      </c>
      <c r="B25" s="376"/>
      <c r="C25" s="376"/>
      <c r="D25" s="376"/>
      <c r="E25" s="376"/>
      <c r="F25" s="376"/>
      <c r="G25" s="376"/>
      <c r="H25" s="376"/>
      <c r="I25" s="376"/>
      <c r="J25" s="376"/>
      <c r="L25" s="474">
        <f>CVS!B39</f>
        <v>0</v>
      </c>
    </row>
    <row r="26" spans="1:12" s="377" customFormat="1" ht="14" customHeight="1" x14ac:dyDescent="0.2">
      <c r="A26" s="374"/>
    </row>
    <row r="27" spans="1:12" s="377" customFormat="1" ht="14" customHeight="1" x14ac:dyDescent="0.2">
      <c r="A27" s="374" t="s">
        <v>248</v>
      </c>
    </row>
    <row r="28" spans="1:12" s="377" customFormat="1" ht="13" x14ac:dyDescent="0.2">
      <c r="A28" s="376">
        <f>L28</f>
        <v>0</v>
      </c>
      <c r="B28" s="376"/>
      <c r="C28" s="376"/>
      <c r="D28" s="376"/>
      <c r="E28" s="376"/>
      <c r="F28" s="376"/>
      <c r="G28" s="376"/>
      <c r="H28" s="376"/>
      <c r="I28" s="376"/>
      <c r="J28" s="376"/>
      <c r="L28" s="474">
        <f>RV!B23</f>
        <v>0</v>
      </c>
    </row>
    <row r="29" spans="1:12" s="377" customFormat="1" ht="14" customHeight="1" x14ac:dyDescent="0.2"/>
    <row r="30" spans="1:12" s="377" customFormat="1" ht="14" customHeight="1" x14ac:dyDescent="0.2">
      <c r="A30" s="374" t="s">
        <v>225</v>
      </c>
    </row>
    <row r="31" spans="1:12" s="377" customFormat="1" ht="13" x14ac:dyDescent="0.2">
      <c r="A31" s="376">
        <f>L31</f>
        <v>0</v>
      </c>
      <c r="B31" s="376"/>
      <c r="C31" s="376"/>
      <c r="D31" s="376"/>
      <c r="E31" s="376"/>
      <c r="F31" s="376"/>
      <c r="G31" s="376"/>
      <c r="H31" s="376"/>
      <c r="I31" s="376"/>
      <c r="J31" s="376"/>
      <c r="L31" s="474">
        <f>MV!B26</f>
        <v>0</v>
      </c>
    </row>
    <row r="32" spans="1:12" s="377" customFormat="1" ht="14" customHeight="1" x14ac:dyDescent="0.2"/>
    <row r="33" spans="1:12" s="377" customFormat="1" ht="14" customHeight="1" x14ac:dyDescent="0.2">
      <c r="A33" s="374" t="s">
        <v>250</v>
      </c>
    </row>
    <row r="34" spans="1:12" s="377" customFormat="1" ht="13" x14ac:dyDescent="0.2">
      <c r="A34" s="376">
        <f>L34</f>
        <v>0</v>
      </c>
      <c r="B34" s="376"/>
      <c r="C34" s="376"/>
      <c r="D34" s="376"/>
      <c r="E34" s="376"/>
      <c r="F34" s="376"/>
      <c r="G34" s="376"/>
      <c r="H34" s="376"/>
      <c r="I34" s="376"/>
      <c r="J34" s="376"/>
      <c r="L34" s="474">
        <f>'AV &amp; Aorta'!B38</f>
        <v>0</v>
      </c>
    </row>
    <row r="35" spans="1:12" s="377" customFormat="1" ht="14" customHeight="1" x14ac:dyDescent="0.2"/>
    <row r="36" spans="1:12" s="377" customFormat="1" ht="14" customHeight="1" x14ac:dyDescent="0.2">
      <c r="A36" s="374" t="s">
        <v>251</v>
      </c>
    </row>
    <row r="37" spans="1:12" s="377" customFormat="1" ht="13" x14ac:dyDescent="0.2">
      <c r="A37" s="376">
        <f>L37</f>
        <v>0</v>
      </c>
      <c r="B37" s="376"/>
      <c r="C37" s="376"/>
      <c r="D37" s="376"/>
      <c r="E37" s="376"/>
      <c r="F37" s="376"/>
      <c r="G37" s="376"/>
      <c r="H37" s="376"/>
      <c r="I37" s="376"/>
      <c r="J37" s="376"/>
      <c r="L37" s="474">
        <f>'AV &amp; Aorta'!B15</f>
        <v>0</v>
      </c>
    </row>
    <row r="38" spans="1:12" s="377" customFormat="1" ht="14" customHeight="1" x14ac:dyDescent="0.2"/>
    <row r="39" spans="1:12" s="377" customFormat="1" ht="14" customHeight="1" x14ac:dyDescent="0.2">
      <c r="A39" s="374" t="s">
        <v>252</v>
      </c>
    </row>
    <row r="40" spans="1:12" s="377" customFormat="1" ht="13" x14ac:dyDescent="0.2">
      <c r="A40" s="376">
        <f>L40</f>
        <v>0</v>
      </c>
      <c r="B40" s="376"/>
      <c r="C40" s="376"/>
      <c r="D40" s="376"/>
      <c r="E40" s="376"/>
      <c r="F40" s="376"/>
      <c r="G40" s="376"/>
      <c r="H40" s="376"/>
      <c r="I40" s="376"/>
      <c r="J40" s="376"/>
      <c r="L40" s="474">
        <f>'TV, PAP &amp; PV'!B19</f>
        <v>0</v>
      </c>
    </row>
    <row r="41" spans="1:12" s="377" customFormat="1" ht="14" customHeight="1" x14ac:dyDescent="0.2"/>
    <row r="42" spans="1:12" s="377" customFormat="1" ht="14" customHeight="1" x14ac:dyDescent="0.2">
      <c r="A42" s="374" t="s">
        <v>253</v>
      </c>
    </row>
    <row r="43" spans="1:12" s="377" customFormat="1" ht="13" x14ac:dyDescent="0.2">
      <c r="A43" s="376">
        <f>L43</f>
        <v>0</v>
      </c>
      <c r="B43" s="376"/>
      <c r="C43" s="376"/>
      <c r="D43" s="376"/>
      <c r="E43" s="376"/>
      <c r="F43" s="376"/>
      <c r="G43" s="376"/>
      <c r="H43" s="376"/>
      <c r="I43" s="376"/>
      <c r="J43" s="376"/>
      <c r="L43" s="474">
        <f>'TV, PAP &amp; PV'!B42</f>
        <v>0</v>
      </c>
    </row>
    <row r="44" spans="1:12" s="377" customFormat="1" ht="14" customHeight="1" x14ac:dyDescent="0.2"/>
    <row r="45" spans="1:12" s="377" customFormat="1" ht="14" customHeight="1" x14ac:dyDescent="0.2">
      <c r="A45" s="374" t="s">
        <v>254</v>
      </c>
    </row>
    <row r="46" spans="1:12" s="377" customFormat="1" ht="13" x14ac:dyDescent="0.2">
      <c r="A46" s="376">
        <f>L46</f>
        <v>0</v>
      </c>
      <c r="B46" s="376"/>
      <c r="C46" s="376"/>
      <c r="D46" s="376"/>
      <c r="E46" s="376"/>
      <c r="F46" s="376"/>
      <c r="G46" s="376"/>
      <c r="H46" s="376"/>
      <c r="I46" s="376"/>
      <c r="J46" s="376"/>
      <c r="L46" s="474">
        <f>Atria!B19</f>
        <v>0</v>
      </c>
    </row>
    <row r="47" spans="1:12" s="377" customFormat="1" ht="14" customHeight="1" x14ac:dyDescent="0.2"/>
    <row r="48" spans="1:12" s="377" customFormat="1" ht="14" customHeight="1" x14ac:dyDescent="0.2">
      <c r="A48" s="374" t="s">
        <v>255</v>
      </c>
    </row>
    <row r="49" spans="1:12" s="377" customFormat="1" ht="13" x14ac:dyDescent="0.2">
      <c r="A49" s="376">
        <f>L49</f>
        <v>0</v>
      </c>
      <c r="B49" s="376"/>
      <c r="C49" s="376"/>
      <c r="D49" s="376"/>
      <c r="E49" s="376"/>
      <c r="F49" s="376"/>
      <c r="G49" s="376"/>
      <c r="H49" s="376"/>
      <c r="I49" s="376"/>
      <c r="J49" s="376"/>
      <c r="L49" s="474">
        <f>Misc!B13</f>
        <v>0</v>
      </c>
    </row>
    <row r="50" spans="1:12" s="377" customFormat="1" ht="14" customHeight="1" x14ac:dyDescent="0.2"/>
    <row r="51" spans="1:12" s="377" customFormat="1" ht="14" customHeight="1" x14ac:dyDescent="0.2">
      <c r="A51" s="374" t="s">
        <v>256</v>
      </c>
    </row>
    <row r="52" spans="1:12" s="377" customFormat="1" ht="12" x14ac:dyDescent="0.2">
      <c r="A52" s="376">
        <f>L52</f>
        <v>0</v>
      </c>
      <c r="B52" s="376"/>
      <c r="C52" s="376"/>
      <c r="D52" s="376"/>
      <c r="E52" s="376"/>
      <c r="F52" s="376"/>
      <c r="G52" s="376"/>
      <c r="H52" s="376"/>
      <c r="I52" s="376"/>
      <c r="J52" s="376"/>
      <c r="L52" s="475">
        <f>Misc!B21</f>
        <v>0</v>
      </c>
    </row>
    <row r="53" spans="1:12" s="377" customFormat="1" ht="14" customHeight="1" x14ac:dyDescent="0.2"/>
    <row r="54" spans="1:12" s="377" customFormat="1" ht="14" customHeight="1" x14ac:dyDescent="0.2">
      <c r="A54" s="378" t="s">
        <v>260</v>
      </c>
      <c r="B54" s="379"/>
      <c r="C54" s="379"/>
      <c r="D54" s="379"/>
      <c r="E54" s="379"/>
      <c r="F54" s="379"/>
      <c r="G54" s="379"/>
      <c r="H54" s="379"/>
      <c r="I54" s="379"/>
      <c r="J54" s="380"/>
    </row>
    <row r="55" spans="1:12" s="377" customFormat="1" ht="14" customHeight="1" x14ac:dyDescent="0.2">
      <c r="A55" s="381" t="s">
        <v>261</v>
      </c>
      <c r="B55" s="382"/>
      <c r="C55" s="383"/>
      <c r="D55" s="381" t="s">
        <v>262</v>
      </c>
      <c r="E55" s="384"/>
      <c r="F55" s="384"/>
      <c r="G55" s="385"/>
      <c r="H55" s="381" t="s">
        <v>263</v>
      </c>
      <c r="I55" s="384"/>
      <c r="J55" s="385"/>
    </row>
    <row r="56" spans="1:12" s="377" customFormat="1" ht="14" customHeight="1" x14ac:dyDescent="0.2">
      <c r="A56" s="386" t="s">
        <v>0</v>
      </c>
      <c r="B56" s="387"/>
      <c r="C56" s="388">
        <f>IF(LV!C3="", "", LV!C3)</f>
        <v>0</v>
      </c>
      <c r="D56" s="386" t="s">
        <v>5</v>
      </c>
      <c r="E56" s="387"/>
      <c r="F56" s="389">
        <f>IF(LV!C8="", "", LV!C8)</f>
        <v>0</v>
      </c>
      <c r="G56" s="390"/>
      <c r="H56" s="391" t="s">
        <v>101</v>
      </c>
      <c r="I56" s="392">
        <f>IF(CVS!C3="", "", CVS!C3)</f>
        <v>0</v>
      </c>
      <c r="J56" s="392"/>
    </row>
    <row r="57" spans="1:12" s="377" customFormat="1" ht="14" customHeight="1" x14ac:dyDescent="0.2">
      <c r="A57" s="386" t="s">
        <v>1</v>
      </c>
      <c r="B57" s="387"/>
      <c r="C57" s="388">
        <f>IF(LV!C4="", "", LV!C4)</f>
        <v>0</v>
      </c>
      <c r="D57" s="386" t="s">
        <v>8</v>
      </c>
      <c r="E57" s="387"/>
      <c r="F57" s="389">
        <f>IF(LV!C13="", "", LV!C13)</f>
        <v>0</v>
      </c>
      <c r="G57" s="390"/>
      <c r="H57" s="393" t="s">
        <v>143</v>
      </c>
      <c r="I57" s="394">
        <f>IF(CVS!C4="", "", CVS!C4)</f>
        <v>0</v>
      </c>
      <c r="J57" s="395"/>
    </row>
    <row r="58" spans="1:12" s="377" customFormat="1" ht="14" customHeight="1" x14ac:dyDescent="0.2">
      <c r="A58" s="386" t="s">
        <v>2</v>
      </c>
      <c r="B58" s="387"/>
      <c r="C58" s="388">
        <f>IF(LV!C5="", "", LV!C5)</f>
        <v>0</v>
      </c>
      <c r="D58" s="386" t="s">
        <v>15</v>
      </c>
      <c r="E58" s="387"/>
      <c r="F58" s="389">
        <f>IF(LV!C18="", "", LV!C18)</f>
        <v>0</v>
      </c>
      <c r="G58" s="390"/>
      <c r="H58" s="393" t="s">
        <v>113</v>
      </c>
      <c r="I58" s="396">
        <f>IF(CVS!C5="", "", CVS!C5)</f>
        <v>0</v>
      </c>
      <c r="J58" s="397"/>
    </row>
    <row r="59" spans="1:12" s="377" customFormat="1" ht="14" customHeight="1" x14ac:dyDescent="0.2">
      <c r="A59" s="386" t="s">
        <v>3</v>
      </c>
      <c r="B59" s="387"/>
      <c r="C59" s="388">
        <f>IF(LV!C6="", "", LV!C6)</f>
        <v>0</v>
      </c>
      <c r="D59" s="386" t="s">
        <v>22</v>
      </c>
      <c r="E59" s="387"/>
      <c r="F59" s="389">
        <f>IF(LV!C25="", "", LV!C25)</f>
        <v>0</v>
      </c>
      <c r="G59" s="390"/>
      <c r="H59" s="393" t="s">
        <v>114</v>
      </c>
      <c r="I59" s="398">
        <f>IF(CVS!C8="", "", CVS!C8)</f>
        <v>0</v>
      </c>
      <c r="J59" s="399"/>
    </row>
    <row r="60" spans="1:12" s="377" customFormat="1" ht="14" customHeight="1" x14ac:dyDescent="0.2">
      <c r="A60" s="386" t="s">
        <v>4</v>
      </c>
      <c r="B60" s="387"/>
      <c r="C60" s="388">
        <f>IF(LV!C7="", "", LV!C7)</f>
        <v>0</v>
      </c>
      <c r="D60" s="386" t="s">
        <v>32</v>
      </c>
      <c r="E60" s="387"/>
      <c r="F60" s="389">
        <f>IF(LV!C32="", "", LV!C32)</f>
        <v>0</v>
      </c>
      <c r="G60" s="390"/>
      <c r="H60" s="393" t="s">
        <v>115</v>
      </c>
      <c r="I60" s="400">
        <f>IF(CVS!C9="", "", CVS!C9)</f>
        <v>0</v>
      </c>
      <c r="J60" s="401"/>
    </row>
    <row r="61" spans="1:12" s="377" customFormat="1" ht="14" customHeight="1" x14ac:dyDescent="0.2">
      <c r="A61" s="386" t="s">
        <v>59</v>
      </c>
      <c r="B61" s="387"/>
      <c r="C61" s="402">
        <f>IF(LV!C9="", "", LV!C9)</f>
        <v>0</v>
      </c>
      <c r="D61" s="386" t="s">
        <v>30</v>
      </c>
      <c r="E61" s="387"/>
      <c r="F61" s="398">
        <f>IF(LV!C33="", "", LV!C33)</f>
        <v>0</v>
      </c>
      <c r="G61" s="399"/>
      <c r="H61" s="393" t="s">
        <v>267</v>
      </c>
      <c r="I61" s="403">
        <f>IF(CVS!C10="", "", CVS!C10)</f>
        <v>0</v>
      </c>
      <c r="J61" s="404"/>
    </row>
    <row r="62" spans="1:12" s="377" customFormat="1" ht="14" customHeight="1" x14ac:dyDescent="0.2">
      <c r="A62" s="386" t="s">
        <v>58</v>
      </c>
      <c r="B62" s="387"/>
      <c r="C62" s="405">
        <f>IF(LV!C10="", "", LV!C10)</f>
        <v>0</v>
      </c>
      <c r="D62" s="386" t="s">
        <v>31</v>
      </c>
      <c r="E62" s="387"/>
      <c r="F62" s="400">
        <f>IF(LV!C34="", "", LV!C34)</f>
        <v>0</v>
      </c>
      <c r="G62" s="401"/>
      <c r="H62" s="393" t="s">
        <v>268</v>
      </c>
      <c r="I62" s="406">
        <f>IF(CVS!C11="", "", CVS!C11)</f>
        <v>0</v>
      </c>
      <c r="J62" s="407"/>
    </row>
    <row r="63" spans="1:12" s="377" customFormat="1" ht="14" customHeight="1" x14ac:dyDescent="0.2">
      <c r="A63" s="386" t="s">
        <v>11</v>
      </c>
      <c r="B63" s="387"/>
      <c r="C63" s="408">
        <f>IF(LV!C14="", "", LV!C14)</f>
        <v>0</v>
      </c>
      <c r="D63" s="386" t="s">
        <v>35</v>
      </c>
      <c r="E63" s="387"/>
      <c r="F63" s="409">
        <f>IF(LV!C35="", "", LV!C35)</f>
        <v>0</v>
      </c>
      <c r="G63" s="410"/>
      <c r="H63" s="393" t="s">
        <v>116</v>
      </c>
      <c r="I63" s="411">
        <f>IF(CVS!C12="", "", CVS!C12)</f>
        <v>0</v>
      </c>
      <c r="J63" s="412"/>
    </row>
    <row r="64" spans="1:12" s="377" customFormat="1" ht="14" customHeight="1" x14ac:dyDescent="0.2">
      <c r="A64" s="386" t="s">
        <v>13</v>
      </c>
      <c r="B64" s="387"/>
      <c r="C64" s="413">
        <f>IF(LV!C15="", "", LV!C15)</f>
        <v>0</v>
      </c>
      <c r="D64" s="386" t="s">
        <v>61</v>
      </c>
      <c r="E64" s="387"/>
      <c r="F64" s="409">
        <f>IF(LV!C39="", "", LV!C39)</f>
        <v>0</v>
      </c>
      <c r="G64" s="410"/>
      <c r="H64" s="393" t="s">
        <v>117</v>
      </c>
      <c r="I64" s="411">
        <f>IF(CVS!C13="", "", CVS!C13)</f>
        <v>0</v>
      </c>
      <c r="J64" s="412"/>
    </row>
    <row r="65" spans="1:10" s="377" customFormat="1" ht="14" customHeight="1" x14ac:dyDescent="0.2">
      <c r="A65" s="386" t="s">
        <v>12</v>
      </c>
      <c r="B65" s="387"/>
      <c r="C65" s="408">
        <f>IF(LV!C16="", "", LV!C16)</f>
        <v>0</v>
      </c>
      <c r="D65" s="386" t="s">
        <v>266</v>
      </c>
      <c r="E65" s="387"/>
      <c r="F65" s="394">
        <f>IF(LV!C38="", "", LV!C38)</f>
        <v>0</v>
      </c>
      <c r="G65" s="395"/>
      <c r="H65" s="393" t="s">
        <v>159</v>
      </c>
      <c r="I65" s="389">
        <f>IF(CVS!C17="", "", CVS!C17)</f>
        <v>0</v>
      </c>
      <c r="J65" s="390"/>
    </row>
    <row r="66" spans="1:10" s="377" customFormat="1" ht="14" customHeight="1" x14ac:dyDescent="0.2">
      <c r="A66" s="386" t="s">
        <v>14</v>
      </c>
      <c r="B66" s="387"/>
      <c r="C66" s="413">
        <f>IF(LV!C17="", "", LV!C17)</f>
        <v>0</v>
      </c>
      <c r="D66" s="414"/>
      <c r="E66" s="415"/>
      <c r="F66" s="416"/>
      <c r="G66" s="417"/>
      <c r="H66" s="391" t="s">
        <v>124</v>
      </c>
      <c r="I66" s="418">
        <f>IF(CVS!C23="", "", CVS!C23)</f>
        <v>0</v>
      </c>
      <c r="J66" s="418"/>
    </row>
    <row r="67" spans="1:10" s="377" customFormat="1" ht="14" customHeight="1" x14ac:dyDescent="0.2">
      <c r="A67" s="386" t="s">
        <v>25</v>
      </c>
      <c r="B67" s="387"/>
      <c r="C67" s="408">
        <f>IF(LV!C28="", "", LV!C28)</f>
        <v>0</v>
      </c>
      <c r="D67" s="386"/>
      <c r="E67" s="387"/>
      <c r="F67" s="416"/>
      <c r="G67" s="417"/>
      <c r="H67" s="393" t="s">
        <v>125</v>
      </c>
      <c r="I67" s="389">
        <f>IF(CVS!C24="", "", CVS!C24)</f>
        <v>0</v>
      </c>
      <c r="J67" s="390"/>
    </row>
    <row r="68" spans="1:10" s="377" customFormat="1" ht="14" customHeight="1" x14ac:dyDescent="0.2">
      <c r="A68" s="386" t="s">
        <v>26</v>
      </c>
      <c r="B68" s="387"/>
      <c r="C68" s="413">
        <f>IF(LV!C29="", "", LV!C29)</f>
        <v>0</v>
      </c>
      <c r="D68" s="386"/>
      <c r="E68" s="387"/>
      <c r="F68" s="416"/>
      <c r="G68" s="417"/>
      <c r="H68" s="393" t="s">
        <v>172</v>
      </c>
      <c r="I68" s="419">
        <f>IF('TV, PAP &amp; PV'!C25="", "",'TV, PAP &amp; PV'!C25)</f>
        <v>0</v>
      </c>
      <c r="J68" s="420"/>
    </row>
    <row r="69" spans="1:10" s="377" customFormat="1" ht="14" customHeight="1" x14ac:dyDescent="0.2">
      <c r="A69" s="386" t="s">
        <v>27</v>
      </c>
      <c r="B69" s="387" t="s">
        <v>27</v>
      </c>
      <c r="C69" s="408">
        <f>IF(LV!C30="", "", LV!C30)</f>
        <v>0</v>
      </c>
      <c r="D69" s="386"/>
      <c r="E69" s="387"/>
      <c r="F69" s="416"/>
      <c r="G69" s="417"/>
      <c r="H69" s="393" t="s">
        <v>174</v>
      </c>
      <c r="I69" s="419">
        <f>IF('TV, PAP &amp; PV'!C26="", "",'TV, PAP &amp; PV'!C26)</f>
        <v>0</v>
      </c>
      <c r="J69" s="420"/>
    </row>
    <row r="70" spans="1:10" s="377" customFormat="1" ht="14" customHeight="1" x14ac:dyDescent="0.2">
      <c r="A70" s="386" t="s">
        <v>28</v>
      </c>
      <c r="B70" s="387" t="s">
        <v>28</v>
      </c>
      <c r="C70" s="413">
        <f>IF(LV!C31="", "", LV!C31)</f>
        <v>0</v>
      </c>
      <c r="D70" s="386"/>
      <c r="E70" s="387"/>
      <c r="F70" s="416"/>
      <c r="G70" s="417"/>
      <c r="H70" s="421" t="s">
        <v>175</v>
      </c>
      <c r="I70" s="422">
        <f>IF('TV, PAP &amp; PV'!C27="", "",'TV, PAP &amp; PV'!C27)</f>
        <v>0</v>
      </c>
      <c r="J70" s="423"/>
    </row>
    <row r="71" spans="1:10" s="377" customFormat="1" ht="14" customHeight="1" x14ac:dyDescent="0.2">
      <c r="A71" s="381" t="s">
        <v>269</v>
      </c>
      <c r="B71" s="384"/>
      <c r="C71" s="385"/>
      <c r="D71" s="381" t="s">
        <v>270</v>
      </c>
      <c r="E71" s="384"/>
      <c r="F71" s="384"/>
      <c r="G71" s="385"/>
      <c r="H71" s="424" t="s">
        <v>271</v>
      </c>
      <c r="I71" s="425"/>
      <c r="J71" s="426"/>
    </row>
    <row r="72" spans="1:10" s="377" customFormat="1" ht="14" customHeight="1" x14ac:dyDescent="0.2">
      <c r="A72" s="386" t="s">
        <v>41</v>
      </c>
      <c r="B72" s="387" t="s">
        <v>41</v>
      </c>
      <c r="C72" s="427">
        <f>IF(LV!C44="", "",LV!C44)</f>
        <v>0</v>
      </c>
      <c r="D72" s="386" t="s">
        <v>84</v>
      </c>
      <c r="E72" s="387" t="s">
        <v>84</v>
      </c>
      <c r="F72" s="396">
        <f>IF(RV!C3="", "",RV!C3)</f>
        <v>0</v>
      </c>
      <c r="G72" s="397"/>
      <c r="H72" s="393" t="s">
        <v>95</v>
      </c>
      <c r="I72" s="396">
        <f>IF(MV!C3="", "",MV!C3)</f>
        <v>0</v>
      </c>
      <c r="J72" s="397"/>
    </row>
    <row r="73" spans="1:10" s="377" customFormat="1" ht="14" customHeight="1" x14ac:dyDescent="0.2">
      <c r="A73" s="386" t="s">
        <v>40</v>
      </c>
      <c r="B73" s="387" t="s">
        <v>40</v>
      </c>
      <c r="C73" s="427">
        <f>IF(LV!C45="", "",LV!C45)</f>
        <v>0</v>
      </c>
      <c r="D73" s="386" t="s">
        <v>83</v>
      </c>
      <c r="E73" s="387" t="s">
        <v>83</v>
      </c>
      <c r="F73" s="396">
        <f>IF(RV!C4="", "",RV!C4)</f>
        <v>0</v>
      </c>
      <c r="G73" s="397"/>
      <c r="H73" s="393" t="s">
        <v>96</v>
      </c>
      <c r="I73" s="396">
        <f>IF(MV!C4="", "",MV!C4)</f>
        <v>0</v>
      </c>
      <c r="J73" s="397"/>
    </row>
    <row r="74" spans="1:10" s="377" customFormat="1" ht="14" customHeight="1" x14ac:dyDescent="0.2">
      <c r="A74" s="386" t="s">
        <v>38</v>
      </c>
      <c r="B74" s="387" t="s">
        <v>38</v>
      </c>
      <c r="C74" s="428">
        <f>IF(LV!C46="", "",LV!C46)</f>
        <v>0</v>
      </c>
      <c r="D74" s="386" t="s">
        <v>82</v>
      </c>
      <c r="E74" s="387" t="s">
        <v>82</v>
      </c>
      <c r="F74" s="396">
        <f>IF(RV!C5="", "",RV!C5)</f>
        <v>0</v>
      </c>
      <c r="G74" s="397"/>
      <c r="H74" s="393" t="s">
        <v>97</v>
      </c>
      <c r="I74" s="394">
        <f>IF(MV!C6="", "",MV!C6)</f>
        <v>0</v>
      </c>
      <c r="J74" s="395"/>
    </row>
    <row r="75" spans="1:10" s="377" customFormat="1" ht="14" customHeight="1" x14ac:dyDescent="0.2">
      <c r="A75" s="386" t="s">
        <v>39</v>
      </c>
      <c r="B75" s="387" t="s">
        <v>39</v>
      </c>
      <c r="C75" s="429">
        <f>IF(LV!C47="", "",LV!C47)</f>
        <v>0</v>
      </c>
      <c r="D75" s="386" t="s">
        <v>87</v>
      </c>
      <c r="E75" s="387"/>
      <c r="F75" s="389">
        <f>IF(RV!C8="", "",RV!C8)</f>
        <v>0</v>
      </c>
      <c r="G75" s="390"/>
      <c r="H75" s="393" t="s">
        <v>98</v>
      </c>
      <c r="I75" s="396">
        <f>IF(MV!C7="", "",MV!C7)</f>
        <v>0</v>
      </c>
      <c r="J75" s="397"/>
    </row>
    <row r="76" spans="1:10" s="377" customFormat="1" ht="14" customHeight="1" x14ac:dyDescent="0.2">
      <c r="A76" s="386" t="s">
        <v>42</v>
      </c>
      <c r="B76" s="387" t="s">
        <v>42</v>
      </c>
      <c r="C76" s="427">
        <f>IF(LV!C48="", "",LV!C48)</f>
        <v>0</v>
      </c>
      <c r="D76" s="386" t="s">
        <v>88</v>
      </c>
      <c r="E76" s="387"/>
      <c r="F76" s="396">
        <f>IF(RV!C9="", "",RV!C9)</f>
        <v>0</v>
      </c>
      <c r="G76" s="397"/>
      <c r="H76" s="393" t="s">
        <v>100</v>
      </c>
      <c r="I76" s="396">
        <f>IF(MV!C9="", "",MV!C9)</f>
        <v>0</v>
      </c>
      <c r="J76" s="397"/>
    </row>
    <row r="77" spans="1:10" s="377" customFormat="1" ht="14" customHeight="1" x14ac:dyDescent="0.2">
      <c r="A77" s="386" t="s">
        <v>43</v>
      </c>
      <c r="B77" s="387" t="s">
        <v>43</v>
      </c>
      <c r="C77" s="427">
        <f>IF(LV!C49="", "",LV!C49)</f>
        <v>0</v>
      </c>
      <c r="D77" s="386" t="s">
        <v>93</v>
      </c>
      <c r="E77" s="387"/>
      <c r="F77" s="394">
        <f>IF(RV!C10="", "",RV!C10)</f>
        <v>0</v>
      </c>
      <c r="G77" s="395"/>
      <c r="H77" s="393" t="s">
        <v>102</v>
      </c>
      <c r="I77" s="430">
        <f>IF(MV!C10="", "",MV!C10)</f>
        <v>0</v>
      </c>
      <c r="J77" s="431"/>
    </row>
    <row r="78" spans="1:10" s="377" customFormat="1" ht="14" customHeight="1" x14ac:dyDescent="0.2">
      <c r="A78" s="386" t="s">
        <v>45</v>
      </c>
      <c r="B78" s="387" t="s">
        <v>45</v>
      </c>
      <c r="C78" s="428">
        <f>IF(LV!C51="", "",LV!C51)</f>
        <v>0</v>
      </c>
      <c r="D78" s="386" t="s">
        <v>89</v>
      </c>
      <c r="E78" s="387"/>
      <c r="F78" s="396">
        <f>IF(RV!C11="", "",RV!C11)</f>
        <v>0</v>
      </c>
      <c r="G78" s="397"/>
      <c r="H78" s="393" t="s">
        <v>104</v>
      </c>
      <c r="I78" s="398">
        <f>IF(MV!C11="", "",MV!C11)</f>
        <v>0</v>
      </c>
      <c r="J78" s="399"/>
    </row>
    <row r="79" spans="1:10" s="377" customFormat="1" ht="14" customHeight="1" x14ac:dyDescent="0.2">
      <c r="A79" s="386" t="s">
        <v>46</v>
      </c>
      <c r="B79" s="387" t="s">
        <v>46</v>
      </c>
      <c r="C79" s="427">
        <f>IF(LV!C52="", "",LV!C52)</f>
        <v>0</v>
      </c>
      <c r="D79" s="386" t="s">
        <v>90</v>
      </c>
      <c r="E79" s="387"/>
      <c r="F79" s="396">
        <f>IF(RV!C12="", "",RV!C12)</f>
        <v>0</v>
      </c>
      <c r="G79" s="397"/>
      <c r="H79" s="393" t="s">
        <v>103</v>
      </c>
      <c r="I79" s="389">
        <f>IF(MV!C12="", "",MV!C12)</f>
        <v>0</v>
      </c>
      <c r="J79" s="390"/>
    </row>
    <row r="80" spans="1:10" s="377" customFormat="1" ht="14" customHeight="1" x14ac:dyDescent="0.2">
      <c r="A80" s="386" t="s">
        <v>47</v>
      </c>
      <c r="B80" s="387" t="s">
        <v>47</v>
      </c>
      <c r="C80" s="427">
        <f>IF(LV!C53="", "",LV!C53)</f>
        <v>0</v>
      </c>
      <c r="D80" s="386" t="s">
        <v>91</v>
      </c>
      <c r="E80" s="387"/>
      <c r="F80" s="396">
        <f>IF(RV!C13="", "",RV!C13)</f>
        <v>0</v>
      </c>
      <c r="G80" s="397"/>
      <c r="H80" s="391" t="s">
        <v>350</v>
      </c>
      <c r="I80" s="432">
        <f>IF(MV!C14="", "",MV!C14)</f>
        <v>0</v>
      </c>
      <c r="J80" s="432"/>
    </row>
    <row r="81" spans="1:10" s="377" customFormat="1" ht="14" customHeight="1" x14ac:dyDescent="0.2">
      <c r="A81" s="386" t="s">
        <v>49</v>
      </c>
      <c r="B81" s="387"/>
      <c r="C81" s="428">
        <f>IF(LV!C55="", "",LV!C55)</f>
        <v>0</v>
      </c>
      <c r="D81" s="386" t="s">
        <v>92</v>
      </c>
      <c r="E81" s="387"/>
      <c r="F81" s="396">
        <f>IF(RV!C14="", "",RV!C14)</f>
        <v>0</v>
      </c>
      <c r="G81" s="397"/>
      <c r="H81" s="393" t="s">
        <v>106</v>
      </c>
      <c r="I81" s="433">
        <f>IF(MV!C15="", "",MV!C15)</f>
        <v>0</v>
      </c>
      <c r="J81" s="434"/>
    </row>
    <row r="82" spans="1:10" s="377" customFormat="1" ht="14" customHeight="1" x14ac:dyDescent="0.2">
      <c r="A82" s="386" t="s">
        <v>50</v>
      </c>
      <c r="B82" s="387"/>
      <c r="C82" s="428">
        <f>IF(LV!C57="", "",LV!C57)</f>
        <v>0</v>
      </c>
      <c r="D82" s="386" t="s">
        <v>274</v>
      </c>
      <c r="E82" s="387"/>
      <c r="F82" s="435">
        <f>IF(CVS!C33="", "",CVS!C33)</f>
        <v>0</v>
      </c>
      <c r="G82" s="436"/>
      <c r="H82" s="393" t="s">
        <v>272</v>
      </c>
      <c r="I82" s="437">
        <f>IF(MV!C19="", "",MV!C19)</f>
        <v>0</v>
      </c>
      <c r="J82" s="438"/>
    </row>
    <row r="83" spans="1:10" s="377" customFormat="1" ht="14" customHeight="1" x14ac:dyDescent="0.2">
      <c r="A83" s="386" t="s">
        <v>173</v>
      </c>
      <c r="B83" s="387"/>
      <c r="C83" s="439">
        <f>IF(LV!C58="", "",LV!C58)</f>
        <v>0</v>
      </c>
      <c r="D83" s="386" t="s">
        <v>275</v>
      </c>
      <c r="E83" s="387"/>
      <c r="F83" s="435">
        <f>IF(CVS!C35="", "",CVS!C35)</f>
        <v>0</v>
      </c>
      <c r="G83" s="436"/>
      <c r="H83" s="393" t="s">
        <v>273</v>
      </c>
      <c r="I83" s="437">
        <f>IF(MV!C20="", "",MV!C20)</f>
        <v>0</v>
      </c>
      <c r="J83" s="438"/>
    </row>
    <row r="84" spans="1:10" s="377" customFormat="1" ht="14" customHeight="1" x14ac:dyDescent="0.2">
      <c r="A84" s="386" t="s">
        <v>53</v>
      </c>
      <c r="B84" s="387"/>
      <c r="C84" s="428">
        <f>IF(LV!C61="", "",LV!C61)</f>
        <v>0</v>
      </c>
      <c r="D84" s="386" t="s">
        <v>510</v>
      </c>
      <c r="E84" s="387"/>
      <c r="F84" s="440">
        <f>IF(RV!C18="", "",RV!C18)</f>
        <v>0</v>
      </c>
      <c r="G84" s="390"/>
      <c r="H84" s="393" t="s">
        <v>111</v>
      </c>
      <c r="I84" s="441">
        <f>IF(MV!C21="", "",MV!C21)</f>
        <v>0</v>
      </c>
      <c r="J84" s="442"/>
    </row>
    <row r="85" spans="1:10" s="377" customFormat="1" ht="14" customHeight="1" x14ac:dyDescent="0.2">
      <c r="A85" s="381" t="s">
        <v>189</v>
      </c>
      <c r="B85" s="384"/>
      <c r="C85" s="385"/>
      <c r="D85" s="381" t="s">
        <v>164</v>
      </c>
      <c r="E85" s="384"/>
      <c r="F85" s="384"/>
      <c r="G85" s="385"/>
      <c r="H85" s="381" t="s">
        <v>180</v>
      </c>
      <c r="I85" s="384"/>
      <c r="J85" s="385"/>
    </row>
    <row r="86" spans="1:10" s="377" customFormat="1" ht="14" customHeight="1" x14ac:dyDescent="0.2">
      <c r="A86" s="386" t="s">
        <v>147</v>
      </c>
      <c r="B86" s="387" t="s">
        <v>147</v>
      </c>
      <c r="C86" s="427">
        <f>IF('AV &amp; Aorta'!C19="", "",'AV &amp; Aorta'!C19)</f>
        <v>0</v>
      </c>
      <c r="D86" s="386" t="s">
        <v>165</v>
      </c>
      <c r="E86" s="387" t="s">
        <v>165</v>
      </c>
      <c r="F86" s="396">
        <f>IF('TV, PAP &amp; PV'!C3="", "",'TV, PAP &amp; PV'!C3)</f>
        <v>0</v>
      </c>
      <c r="G86" s="397"/>
      <c r="H86" s="393" t="s">
        <v>208</v>
      </c>
      <c r="I86" s="433">
        <f>IF('TV, PAP &amp; PV'!C28="", "",'TV, PAP &amp; PV'!C28)</f>
        <v>0</v>
      </c>
      <c r="J86" s="434"/>
    </row>
    <row r="87" spans="1:10" s="377" customFormat="1" ht="14" customHeight="1" x14ac:dyDescent="0.2">
      <c r="A87" s="386" t="s">
        <v>148</v>
      </c>
      <c r="B87" s="387" t="s">
        <v>148</v>
      </c>
      <c r="C87" s="388">
        <f>IF('AV &amp; Aorta'!C20="", "",'AV &amp; Aorta'!C20)</f>
        <v>0</v>
      </c>
      <c r="D87" s="386" t="s">
        <v>166</v>
      </c>
      <c r="E87" s="387" t="s">
        <v>166</v>
      </c>
      <c r="F87" s="396">
        <f>IF('TV, PAP &amp; PV'!C4="", "",'TV, PAP &amp; PV'!C4)</f>
        <v>0</v>
      </c>
      <c r="G87" s="397"/>
      <c r="H87" s="393" t="s">
        <v>181</v>
      </c>
      <c r="I87" s="394">
        <f>IF('TV, PAP &amp; PV'!C32="", "",'TV, PAP &amp; PV'!C32)</f>
        <v>0</v>
      </c>
      <c r="J87" s="395"/>
    </row>
    <row r="88" spans="1:10" s="377" customFormat="1" ht="14" customHeight="1" x14ac:dyDescent="0.2">
      <c r="A88" s="386" t="s">
        <v>149</v>
      </c>
      <c r="B88" s="387" t="s">
        <v>149</v>
      </c>
      <c r="C88" s="443">
        <f>IF('AV &amp; Aorta'!C21="", "",'AV &amp; Aorta'!C21)</f>
        <v>0</v>
      </c>
      <c r="D88" s="386" t="s">
        <v>167</v>
      </c>
      <c r="E88" s="387"/>
      <c r="F88" s="444">
        <f>IF('TV, PAP &amp; PV'!C7="", "",'TV, PAP &amp; PV'!C7)</f>
        <v>0</v>
      </c>
      <c r="G88" s="445"/>
      <c r="H88" s="393" t="s">
        <v>182</v>
      </c>
      <c r="I88" s="419">
        <f>IF('TV, PAP &amp; PV'!C33="", "",'TV, PAP &amp; PV'!C33)</f>
        <v>0</v>
      </c>
      <c r="J88" s="420"/>
    </row>
    <row r="89" spans="1:10" s="377" customFormat="1" ht="14" customHeight="1" x14ac:dyDescent="0.2">
      <c r="A89" s="386" t="s">
        <v>150</v>
      </c>
      <c r="B89" s="387" t="s">
        <v>150</v>
      </c>
      <c r="C89" s="443">
        <f>IF('AV &amp; Aorta'!C22="", "",'AV &amp; Aorta'!C22)</f>
        <v>0</v>
      </c>
      <c r="D89" s="386" t="s">
        <v>170</v>
      </c>
      <c r="E89" s="387" t="s">
        <v>170</v>
      </c>
      <c r="F89" s="394">
        <f>IF('TV, PAP &amp; PV'!C10="", "",'TV, PAP &amp; PV'!C10)</f>
        <v>0</v>
      </c>
      <c r="G89" s="395"/>
      <c r="H89" s="393" t="s">
        <v>183</v>
      </c>
      <c r="I89" s="396">
        <f>IF('TV, PAP &amp; PV'!C34="", "",'TV, PAP &amp; PV'!C34)</f>
        <v>0</v>
      </c>
      <c r="J89" s="397"/>
    </row>
    <row r="90" spans="1:10" s="377" customFormat="1" ht="14" customHeight="1" x14ac:dyDescent="0.2">
      <c r="A90" s="386" t="s">
        <v>151</v>
      </c>
      <c r="B90" s="387" t="s">
        <v>151</v>
      </c>
      <c r="C90" s="446">
        <f>IF('AV &amp; Aorta'!C23="", "",'AV &amp; Aorta'!C23)</f>
        <v>0</v>
      </c>
      <c r="D90" s="386" t="s">
        <v>211</v>
      </c>
      <c r="E90" s="387" t="s">
        <v>211</v>
      </c>
      <c r="F90" s="437">
        <f>IF('TV, PAP &amp; PV'!C11="", "",'TV, PAP &amp; PV'!C11)</f>
        <v>0</v>
      </c>
      <c r="G90" s="438"/>
      <c r="H90" s="381" t="s">
        <v>190</v>
      </c>
      <c r="I90" s="384"/>
      <c r="J90" s="385"/>
    </row>
    <row r="91" spans="1:10" s="377" customFormat="1" ht="14" customHeight="1" x14ac:dyDescent="0.2">
      <c r="A91" s="386" t="s">
        <v>152</v>
      </c>
      <c r="B91" s="387" t="s">
        <v>152</v>
      </c>
      <c r="C91" s="447">
        <f>IF('AV &amp; Aorta'!C24="", "",'AV &amp; Aorta'!C24)</f>
        <v>0</v>
      </c>
      <c r="D91" s="386" t="s">
        <v>177</v>
      </c>
      <c r="E91" s="387" t="s">
        <v>177</v>
      </c>
      <c r="F91" s="437">
        <f>IF('TV, PAP &amp; PV'!C12="", "",'TV, PAP &amp; PV'!C12)</f>
        <v>0</v>
      </c>
      <c r="G91" s="438"/>
      <c r="H91" s="393" t="s">
        <v>136</v>
      </c>
      <c r="I91" s="396">
        <f>IF('AV &amp; Aorta'!C3="", "",'AV &amp; Aorta'!C3)</f>
        <v>0</v>
      </c>
      <c r="J91" s="397"/>
    </row>
    <row r="92" spans="1:10" s="377" customFormat="1" ht="14" customHeight="1" x14ac:dyDescent="0.2">
      <c r="A92" s="386" t="s">
        <v>153</v>
      </c>
      <c r="B92" s="387" t="s">
        <v>153</v>
      </c>
      <c r="C92" s="428">
        <f>IF('AV &amp; Aorta'!C25="", "",'AV &amp; Aorta'!C25)</f>
        <v>0</v>
      </c>
      <c r="D92" s="386" t="s">
        <v>178</v>
      </c>
      <c r="E92" s="387" t="s">
        <v>178</v>
      </c>
      <c r="F92" s="433">
        <f>IF('TV, PAP &amp; PV'!C13="", "",'TV, PAP &amp; PV'!C13)</f>
        <v>0</v>
      </c>
      <c r="G92" s="434"/>
      <c r="H92" s="393" t="s">
        <v>137</v>
      </c>
      <c r="I92" s="396">
        <f>IF('AV &amp; Aorta'!C4="", "",'AV &amp; Aorta'!C4)</f>
        <v>0</v>
      </c>
      <c r="J92" s="397"/>
    </row>
    <row r="93" spans="1:10" s="377" customFormat="1" ht="14" customHeight="1" x14ac:dyDescent="0.2">
      <c r="A93" s="386" t="s">
        <v>156</v>
      </c>
      <c r="B93" s="387" t="s">
        <v>156</v>
      </c>
      <c r="C93" s="388">
        <f>IF('AV &amp; Aorta'!C26="", "",'AV &amp; Aorta'!C26)</f>
        <v>0</v>
      </c>
      <c r="D93" s="386" t="s">
        <v>212</v>
      </c>
      <c r="E93" s="387" t="s">
        <v>212</v>
      </c>
      <c r="F93" s="444">
        <f>IF('TV, PAP &amp; PV'!C14="", "",'TV, PAP &amp; PV'!C14)</f>
        <v>0</v>
      </c>
      <c r="G93" s="445"/>
      <c r="H93" s="393" t="s">
        <v>138</v>
      </c>
      <c r="I93" s="396">
        <f>IF('AV &amp; Aorta'!C6="", "",'AV &amp; Aorta'!C6)</f>
        <v>0</v>
      </c>
      <c r="J93" s="397"/>
    </row>
    <row r="94" spans="1:10" s="377" customFormat="1" ht="14" customHeight="1" x14ac:dyDescent="0.2">
      <c r="A94" s="386" t="s">
        <v>228</v>
      </c>
      <c r="B94" s="387" t="s">
        <v>228</v>
      </c>
      <c r="C94" s="388">
        <f>IF('AV &amp; Aorta'!C27="", "",'AV &amp; Aorta'!C27)</f>
        <v>0</v>
      </c>
      <c r="D94" s="386"/>
      <c r="E94" s="387"/>
      <c r="F94" s="416"/>
      <c r="G94" s="417"/>
      <c r="H94" s="393" t="s">
        <v>139</v>
      </c>
      <c r="I94" s="396">
        <f>IF('AV &amp; Aorta'!C8="", "",'AV &amp; Aorta'!C8)</f>
        <v>0</v>
      </c>
      <c r="J94" s="397"/>
    </row>
    <row r="95" spans="1:10" s="377" customFormat="1" ht="14" customHeight="1" x14ac:dyDescent="0.2">
      <c r="A95" s="386" t="s">
        <v>154</v>
      </c>
      <c r="B95" s="387" t="s">
        <v>154</v>
      </c>
      <c r="C95" s="448">
        <f>IF('AV &amp; Aorta'!C28="", "",'AV &amp; Aorta'!C28)</f>
        <v>0</v>
      </c>
      <c r="D95" s="386"/>
      <c r="E95" s="387"/>
      <c r="F95" s="416"/>
      <c r="G95" s="417"/>
      <c r="H95" s="393" t="s">
        <v>140</v>
      </c>
      <c r="I95" s="396">
        <f>IF('AV &amp; Aorta'!C10="", "",'AV &amp; Aorta'!C10)</f>
        <v>0</v>
      </c>
      <c r="J95" s="397"/>
    </row>
    <row r="96" spans="1:10" s="377" customFormat="1" ht="14" customHeight="1" x14ac:dyDescent="0.2">
      <c r="A96" s="449" t="s">
        <v>155</v>
      </c>
      <c r="B96" s="450" t="s">
        <v>155</v>
      </c>
      <c r="C96" s="451">
        <f>IF('AV &amp; Aorta'!C30="", "",'AV &amp; Aorta'!C30)</f>
        <v>0</v>
      </c>
      <c r="D96" s="449"/>
      <c r="E96" s="450"/>
      <c r="F96" s="452"/>
      <c r="G96" s="453"/>
      <c r="H96" s="454" t="s">
        <v>141</v>
      </c>
      <c r="I96" s="396">
        <f>IF('AV &amp; Aorta'!C11="", "",'AV &amp; Aorta'!C11)</f>
        <v>0</v>
      </c>
      <c r="J96" s="397"/>
    </row>
    <row r="97" spans="1:10" s="377" customFormat="1" ht="14" customHeight="1" x14ac:dyDescent="0.2">
      <c r="A97" s="381" t="s">
        <v>276</v>
      </c>
      <c r="B97" s="384"/>
      <c r="C97" s="385"/>
      <c r="D97" s="381" t="s">
        <v>176</v>
      </c>
      <c r="E97" s="384"/>
      <c r="F97" s="384"/>
      <c r="G97" s="385"/>
      <c r="H97" s="381" t="s">
        <v>277</v>
      </c>
      <c r="I97" s="384"/>
      <c r="J97" s="385"/>
    </row>
    <row r="98" spans="1:10" s="377" customFormat="1" ht="14" customHeight="1" x14ac:dyDescent="0.2">
      <c r="A98" s="386" t="s">
        <v>192</v>
      </c>
      <c r="B98" s="387" t="s">
        <v>192</v>
      </c>
      <c r="C98" s="388">
        <f>IF(Atria!C3="", "",Atria!C3)</f>
        <v>0</v>
      </c>
      <c r="D98" s="386" t="s">
        <v>202</v>
      </c>
      <c r="E98" s="387"/>
      <c r="F98" s="396">
        <f>IF(Misc!C3="", "",Misc!C3)</f>
        <v>0</v>
      </c>
      <c r="G98" s="397"/>
      <c r="H98" s="393"/>
      <c r="I98" s="416"/>
      <c r="J98" s="417"/>
    </row>
    <row r="99" spans="1:10" s="377" customFormat="1" ht="14" customHeight="1" x14ac:dyDescent="0.2">
      <c r="A99" s="386" t="s">
        <v>194</v>
      </c>
      <c r="B99" s="387" t="s">
        <v>194</v>
      </c>
      <c r="C99" s="408">
        <f>IF(Atria!C4="", "",Atria!C4)</f>
        <v>0</v>
      </c>
      <c r="D99" s="386" t="s">
        <v>203</v>
      </c>
      <c r="E99" s="387"/>
      <c r="F99" s="389">
        <f>IF(Misc!C6="", "",Misc!C6)</f>
        <v>0</v>
      </c>
      <c r="G99" s="390"/>
      <c r="H99" s="393"/>
      <c r="I99" s="416"/>
      <c r="J99" s="417"/>
    </row>
    <row r="100" spans="1:10" s="377" customFormat="1" ht="14" customHeight="1" x14ac:dyDescent="0.2">
      <c r="A100" s="386" t="s">
        <v>196</v>
      </c>
      <c r="B100" s="387" t="s">
        <v>196</v>
      </c>
      <c r="C100" s="408">
        <f>IF(Atria!C6="", "",Atria!C6)</f>
        <v>0</v>
      </c>
      <c r="D100" s="386" t="s">
        <v>207</v>
      </c>
      <c r="E100" s="387"/>
      <c r="F100" s="389">
        <f>IF(Misc!C9="", "",Misc!C9)</f>
        <v>0</v>
      </c>
      <c r="G100" s="390"/>
      <c r="H100" s="393"/>
      <c r="I100" s="416"/>
      <c r="J100" s="417"/>
    </row>
    <row r="101" spans="1:10" s="377" customFormat="1" ht="14" customHeight="1" x14ac:dyDescent="0.2">
      <c r="A101" s="386" t="s">
        <v>193</v>
      </c>
      <c r="B101" s="387" t="s">
        <v>193</v>
      </c>
      <c r="C101" s="413">
        <f>IF(Atria!C7="", "",Atria!C7)</f>
        <v>0</v>
      </c>
      <c r="D101" s="386"/>
      <c r="E101" s="387"/>
      <c r="F101" s="416"/>
      <c r="G101" s="417"/>
      <c r="H101" s="393"/>
      <c r="I101" s="416"/>
      <c r="J101" s="417"/>
    </row>
    <row r="102" spans="1:10" s="377" customFormat="1" ht="14" customHeight="1" x14ac:dyDescent="0.2">
      <c r="A102" s="455" t="s">
        <v>200</v>
      </c>
      <c r="B102" s="387" t="s">
        <v>200</v>
      </c>
      <c r="C102" s="456">
        <f>IF(Atria!C14="", "",Atria!C14)</f>
        <v>0</v>
      </c>
      <c r="D102" s="387"/>
      <c r="E102" s="387"/>
      <c r="F102" s="416"/>
      <c r="G102" s="417"/>
      <c r="H102" s="393"/>
      <c r="I102" s="416"/>
      <c r="J102" s="417"/>
    </row>
    <row r="103" spans="1:10" s="377" customFormat="1" ht="14" customHeight="1" x14ac:dyDescent="0.2">
      <c r="A103" s="457" t="s">
        <v>402</v>
      </c>
      <c r="B103" s="458"/>
      <c r="C103" s="459">
        <f>IF(Atria!C15="", "",Atria!C15)</f>
        <v>0</v>
      </c>
      <c r="D103" s="457"/>
      <c r="E103" s="458"/>
      <c r="F103" s="460"/>
      <c r="G103" s="461"/>
      <c r="H103" s="421"/>
      <c r="I103" s="460"/>
      <c r="J103" s="461"/>
    </row>
    <row r="104" spans="1:10" s="377" customFormat="1" ht="14" customHeight="1" x14ac:dyDescent="0.2"/>
    <row r="105" spans="1:10" s="377" customFormat="1" ht="14" customHeight="1" x14ac:dyDescent="0.2"/>
    <row r="106" spans="1:10" s="377" customFormat="1" ht="18" customHeight="1" x14ac:dyDescent="0.2">
      <c r="A106" s="462" t="s">
        <v>257</v>
      </c>
      <c r="B106" s="463"/>
      <c r="C106" s="464">
        <f>Info!C33</f>
        <v>0</v>
      </c>
      <c r="D106" s="464"/>
      <c r="E106" s="464"/>
      <c r="F106" s="463"/>
      <c r="G106" s="463"/>
      <c r="H106" s="463"/>
      <c r="I106" s="463"/>
      <c r="J106" s="465"/>
    </row>
    <row r="107" spans="1:10" s="377" customFormat="1" ht="14" customHeight="1" x14ac:dyDescent="0.2"/>
    <row r="108" spans="1:10" s="377" customFormat="1" ht="14" customHeight="1" x14ac:dyDescent="0.2">
      <c r="A108" s="466" t="s">
        <v>258</v>
      </c>
      <c r="B108" s="467">
        <f>Info!C34</f>
        <v>0</v>
      </c>
      <c r="C108" s="468"/>
      <c r="D108" s="468"/>
      <c r="E108" s="468"/>
      <c r="F108" s="468"/>
      <c r="G108" s="468"/>
      <c r="H108" s="468"/>
      <c r="I108" s="468"/>
      <c r="J108" s="468"/>
    </row>
    <row r="109" spans="1:10" s="377" customFormat="1" ht="14" customHeight="1" x14ac:dyDescent="0.2">
      <c r="B109" s="469"/>
      <c r="C109" s="469"/>
      <c r="D109" s="469"/>
      <c r="E109" s="469"/>
      <c r="F109" s="469"/>
      <c r="G109" s="469"/>
      <c r="H109" s="469"/>
      <c r="I109" s="469"/>
      <c r="J109" s="469"/>
    </row>
    <row r="110" spans="1:10" s="377" customFormat="1" ht="14" customHeight="1" x14ac:dyDescent="0.2"/>
    <row r="111" spans="1:10" s="377" customFormat="1" ht="14" customHeight="1" x14ac:dyDescent="0.2"/>
    <row r="112" spans="1:10" s="377" customFormat="1" ht="14" customHeight="1" x14ac:dyDescent="0.2"/>
    <row r="113" s="377" customFormat="1" ht="14" customHeight="1" x14ac:dyDescent="0.2"/>
    <row r="114" s="377" customFormat="1" ht="14" customHeight="1" x14ac:dyDescent="0.2"/>
    <row r="115" s="377" customFormat="1" ht="14" customHeight="1" x14ac:dyDescent="0.2"/>
    <row r="116" s="377" customFormat="1" ht="14" customHeight="1" x14ac:dyDescent="0.2"/>
    <row r="117" s="377" customFormat="1" ht="14" customHeight="1" x14ac:dyDescent="0.2"/>
    <row r="118" s="377" customFormat="1" ht="14" customHeight="1" x14ac:dyDescent="0.2"/>
    <row r="119" s="377" customFormat="1" ht="14" customHeight="1" x14ac:dyDescent="0.2"/>
    <row r="120" s="377" customFormat="1" ht="14" customHeight="1" x14ac:dyDescent="0.2"/>
    <row r="121" s="377" customFormat="1" ht="14" customHeight="1" x14ac:dyDescent="0.2"/>
    <row r="122" s="377" customFormat="1" ht="14" customHeight="1" x14ac:dyDescent="0.2"/>
    <row r="123" s="377" customFormat="1" ht="14" customHeight="1" x14ac:dyDescent="0.2"/>
    <row r="124" s="377" customFormat="1" ht="14" customHeight="1" x14ac:dyDescent="0.2"/>
    <row r="125" s="377" customFormat="1" ht="14" customHeight="1" x14ac:dyDescent="0.2"/>
    <row r="126" s="377" customFormat="1" ht="14" customHeight="1" x14ac:dyDescent="0.2"/>
    <row r="127" s="377" customFormat="1" ht="14" customHeight="1" x14ac:dyDescent="0.2"/>
    <row r="128" s="377" customFormat="1" ht="14" customHeight="1" x14ac:dyDescent="0.2"/>
    <row r="129" s="377" customFormat="1" ht="14" customHeight="1" x14ac:dyDescent="0.2"/>
    <row r="130" s="377" customFormat="1" ht="14" customHeight="1" x14ac:dyDescent="0.2"/>
    <row r="131" s="377" customFormat="1" ht="14" customHeight="1" x14ac:dyDescent="0.2"/>
    <row r="132" s="377" customFormat="1" ht="14" customHeight="1" x14ac:dyDescent="0.2"/>
    <row r="133" s="377" customFormat="1" ht="14" customHeight="1" x14ac:dyDescent="0.2"/>
    <row r="134" s="377" customFormat="1" ht="14" customHeight="1" x14ac:dyDescent="0.2"/>
    <row r="135" s="377" customFormat="1" ht="14" customHeight="1" x14ac:dyDescent="0.2"/>
    <row r="136" s="377" customFormat="1" ht="14" customHeight="1" x14ac:dyDescent="0.2"/>
    <row r="137" s="377" customFormat="1" ht="14" customHeight="1" x14ac:dyDescent="0.2"/>
    <row r="138" s="377" customFormat="1" ht="14" customHeight="1" x14ac:dyDescent="0.2"/>
    <row r="139" s="377" customFormat="1" ht="14" customHeight="1" x14ac:dyDescent="0.2"/>
    <row r="140" s="377" customFormat="1" ht="14" customHeight="1" x14ac:dyDescent="0.2"/>
    <row r="141" s="377" customFormat="1" ht="14" customHeight="1" x14ac:dyDescent="0.2"/>
    <row r="142" s="377" customFormat="1" ht="14" customHeight="1" x14ac:dyDescent="0.2"/>
    <row r="143" s="377" customFormat="1" ht="14" customHeight="1" x14ac:dyDescent="0.2"/>
    <row r="144" s="377" customFormat="1" ht="14" customHeight="1" x14ac:dyDescent="0.2"/>
    <row r="145" s="377" customFormat="1" ht="14" customHeight="1" x14ac:dyDescent="0.2"/>
    <row r="146" s="377" customFormat="1" ht="14" customHeight="1" x14ac:dyDescent="0.2"/>
    <row r="147" s="377" customFormat="1" ht="14" customHeight="1" x14ac:dyDescent="0.2"/>
    <row r="148" s="377" customFormat="1" ht="14" customHeight="1" x14ac:dyDescent="0.2"/>
    <row r="149" s="377" customFormat="1" ht="14" customHeight="1" x14ac:dyDescent="0.2"/>
    <row r="150" s="377" customFormat="1" ht="14" customHeight="1" x14ac:dyDescent="0.2"/>
    <row r="151" s="377" customFormat="1" ht="14" customHeight="1" x14ac:dyDescent="0.2"/>
    <row r="152" s="377" customFormat="1" ht="14" customHeight="1" x14ac:dyDescent="0.2"/>
    <row r="153" s="377" customFormat="1" ht="14" customHeight="1" x14ac:dyDescent="0.2"/>
    <row r="154" s="377" customFormat="1" ht="14" customHeight="1" x14ac:dyDescent="0.2"/>
    <row r="155" s="377" customFormat="1" ht="14" customHeight="1" x14ac:dyDescent="0.2"/>
    <row r="156" s="377" customFormat="1" ht="14" customHeight="1" x14ac:dyDescent="0.2"/>
    <row r="157" s="377" customFormat="1" ht="14" customHeight="1" x14ac:dyDescent="0.2"/>
    <row r="158" s="377" customFormat="1" ht="14" customHeight="1" x14ac:dyDescent="0.2"/>
    <row r="159" s="377" customFormat="1" ht="14" customHeight="1" x14ac:dyDescent="0.2"/>
    <row r="160" s="377" customFormat="1" ht="14" customHeight="1" x14ac:dyDescent="0.2"/>
    <row r="161" s="377" customFormat="1" ht="14" customHeight="1" x14ac:dyDescent="0.2"/>
    <row r="162" s="377" customFormat="1" ht="14" customHeight="1" x14ac:dyDescent="0.2"/>
    <row r="163" s="377" customFormat="1" ht="14" customHeight="1" x14ac:dyDescent="0.2"/>
    <row r="164" s="377" customFormat="1" ht="14" customHeight="1" x14ac:dyDescent="0.2"/>
    <row r="165" s="377" customFormat="1" ht="14" customHeight="1" x14ac:dyDescent="0.2"/>
    <row r="166" s="377" customFormat="1" ht="14" customHeight="1" x14ac:dyDescent="0.2"/>
    <row r="167" s="377" customFormat="1" ht="14" customHeight="1" x14ac:dyDescent="0.2"/>
    <row r="168" s="377" customFormat="1" ht="14" customHeight="1" x14ac:dyDescent="0.2"/>
    <row r="169" s="377" customFormat="1" ht="14" customHeight="1" x14ac:dyDescent="0.2"/>
    <row r="170" s="377" customFormat="1" ht="14" customHeight="1" x14ac:dyDescent="0.2"/>
    <row r="171" s="377" customFormat="1" ht="14" customHeight="1" x14ac:dyDescent="0.2"/>
    <row r="172" s="377" customFormat="1" ht="14" customHeight="1" x14ac:dyDescent="0.2"/>
    <row r="173" s="377" customFormat="1" ht="14" customHeight="1" x14ac:dyDescent="0.2"/>
    <row r="174" s="377" customFormat="1" ht="14" customHeight="1" x14ac:dyDescent="0.2"/>
    <row r="175" s="377" customFormat="1" ht="14" customHeight="1" x14ac:dyDescent="0.2"/>
    <row r="176" s="377" customFormat="1" ht="14" customHeight="1" x14ac:dyDescent="0.2"/>
    <row r="177" s="377" customFormat="1" ht="14" customHeight="1" x14ac:dyDescent="0.2"/>
    <row r="178" s="377" customFormat="1" ht="14" customHeight="1" x14ac:dyDescent="0.2"/>
    <row r="179" s="377" customFormat="1" ht="14" customHeight="1" x14ac:dyDescent="0.2"/>
    <row r="180" s="377" customFormat="1" ht="14" customHeight="1" x14ac:dyDescent="0.2"/>
    <row r="181" s="377" customFormat="1" ht="14" customHeight="1" x14ac:dyDescent="0.2"/>
    <row r="182" s="377" customFormat="1" ht="14" customHeight="1" x14ac:dyDescent="0.2"/>
    <row r="183" s="377" customFormat="1" ht="14" customHeight="1" x14ac:dyDescent="0.2"/>
    <row r="184" s="377" customFormat="1" ht="14" customHeight="1" x14ac:dyDescent="0.2"/>
    <row r="185" s="377" customFormat="1" ht="14" customHeight="1" x14ac:dyDescent="0.2"/>
    <row r="186" s="377" customFormat="1" ht="14" customHeight="1" x14ac:dyDescent="0.2"/>
    <row r="187" s="377" customFormat="1" ht="14" customHeight="1" x14ac:dyDescent="0.2"/>
    <row r="188" s="377" customFormat="1" ht="14" customHeight="1" x14ac:dyDescent="0.2"/>
    <row r="189" s="377" customFormat="1" ht="14" customHeight="1" x14ac:dyDescent="0.2"/>
    <row r="190" s="377" customFormat="1" ht="14" customHeight="1" x14ac:dyDescent="0.2"/>
    <row r="191" s="377" customFormat="1" ht="14" customHeight="1" x14ac:dyDescent="0.2"/>
    <row r="192" s="377" customFormat="1" ht="14" customHeight="1" x14ac:dyDescent="0.2"/>
    <row r="193" s="377" customFormat="1" ht="14" customHeight="1" x14ac:dyDescent="0.2"/>
    <row r="194" s="377" customFormat="1" ht="14" customHeight="1" x14ac:dyDescent="0.2"/>
    <row r="195" s="377" customFormat="1" ht="14" customHeight="1" x14ac:dyDescent="0.2"/>
    <row r="196" s="377" customFormat="1" ht="14" customHeight="1" x14ac:dyDescent="0.2"/>
    <row r="197" s="377" customFormat="1" ht="14" customHeight="1" x14ac:dyDescent="0.2"/>
    <row r="198" s="377" customFormat="1" ht="14" customHeight="1" x14ac:dyDescent="0.2"/>
    <row r="199" s="377" customFormat="1" ht="14" customHeight="1" x14ac:dyDescent="0.2"/>
    <row r="200" s="377" customFormat="1" ht="14" customHeight="1" x14ac:dyDescent="0.2"/>
    <row r="201" s="377" customFormat="1" ht="14" customHeight="1" x14ac:dyDescent="0.2"/>
    <row r="202" s="377" customFormat="1" ht="14" customHeight="1" x14ac:dyDescent="0.2"/>
    <row r="203" s="377" customFormat="1" ht="14" customHeight="1" x14ac:dyDescent="0.2"/>
    <row r="204" s="377" customFormat="1" ht="14" customHeight="1" x14ac:dyDescent="0.2"/>
    <row r="205" s="377" customFormat="1" ht="14" customHeight="1" x14ac:dyDescent="0.2"/>
    <row r="206" s="377" customFormat="1" ht="14" customHeight="1" x14ac:dyDescent="0.2"/>
    <row r="207" s="377" customFormat="1" ht="14" customHeight="1" x14ac:dyDescent="0.2"/>
    <row r="208" s="377" customFormat="1" ht="14" customHeight="1" x14ac:dyDescent="0.2"/>
    <row r="209" s="377" customFormat="1" ht="14" customHeight="1" x14ac:dyDescent="0.2"/>
    <row r="210" s="377" customFormat="1" ht="14" customHeight="1" x14ac:dyDescent="0.2"/>
    <row r="211" s="377" customFormat="1" ht="14" customHeight="1" x14ac:dyDescent="0.2"/>
    <row r="212" s="377" customFormat="1" ht="14" customHeight="1" x14ac:dyDescent="0.2"/>
    <row r="213" s="377" customFormat="1" ht="14" customHeight="1" x14ac:dyDescent="0.2"/>
    <row r="214" s="377" customFormat="1" ht="14" customHeight="1" x14ac:dyDescent="0.2"/>
    <row r="215" s="377" customFormat="1" ht="14" customHeight="1" x14ac:dyDescent="0.2"/>
    <row r="216" s="377" customFormat="1" ht="14" customHeight="1" x14ac:dyDescent="0.2"/>
    <row r="217" s="377" customFormat="1" ht="14" customHeight="1" x14ac:dyDescent="0.2"/>
    <row r="218" s="377" customFormat="1" ht="14" customHeight="1" x14ac:dyDescent="0.2"/>
    <row r="219" s="377" customFormat="1" ht="14" customHeight="1" x14ac:dyDescent="0.2"/>
    <row r="220" s="377" customFormat="1" ht="14" customHeight="1" x14ac:dyDescent="0.2"/>
    <row r="221" s="377" customFormat="1" ht="14" customHeight="1" x14ac:dyDescent="0.2"/>
    <row r="222" s="377" customFormat="1" ht="14" customHeight="1" x14ac:dyDescent="0.2"/>
    <row r="223" s="377" customFormat="1" ht="14" customHeight="1" x14ac:dyDescent="0.2"/>
    <row r="224" s="377" customFormat="1" ht="14" customHeight="1" x14ac:dyDescent="0.2"/>
    <row r="225" s="377" customFormat="1" ht="14" customHeight="1" x14ac:dyDescent="0.2"/>
    <row r="226" s="377" customFormat="1" ht="14" customHeight="1" x14ac:dyDescent="0.2"/>
    <row r="227" s="377" customFormat="1" ht="14" customHeight="1" x14ac:dyDescent="0.2"/>
    <row r="228" s="377" customFormat="1" ht="14" customHeight="1" x14ac:dyDescent="0.2"/>
    <row r="229" s="377" customFormat="1" ht="14" customHeight="1" x14ac:dyDescent="0.2"/>
    <row r="230" s="377" customFormat="1" ht="14" customHeight="1" x14ac:dyDescent="0.2"/>
    <row r="231" s="377" customFormat="1" ht="14" customHeight="1" x14ac:dyDescent="0.2"/>
    <row r="232" s="377" customFormat="1" ht="14" customHeight="1" x14ac:dyDescent="0.2"/>
    <row r="233" s="377" customFormat="1" ht="14" customHeight="1" x14ac:dyDescent="0.2"/>
    <row r="234" s="377" customFormat="1" ht="14" customHeight="1" x14ac:dyDescent="0.2"/>
    <row r="235" s="377" customFormat="1" ht="14" customHeight="1" x14ac:dyDescent="0.2"/>
    <row r="236" s="377" customFormat="1" ht="14" customHeight="1" x14ac:dyDescent="0.2"/>
    <row r="237" s="377" customFormat="1" ht="14" customHeight="1" x14ac:dyDescent="0.2"/>
    <row r="238" s="377" customFormat="1" ht="14" customHeight="1" x14ac:dyDescent="0.2"/>
    <row r="239" s="377" customFormat="1" ht="14" customHeight="1" x14ac:dyDescent="0.2"/>
    <row r="240" s="377" customFormat="1" ht="14" customHeight="1" x14ac:dyDescent="0.2"/>
    <row r="241" s="377" customFormat="1" ht="14" customHeight="1" x14ac:dyDescent="0.2"/>
    <row r="242" s="377" customFormat="1" ht="14" customHeight="1" x14ac:dyDescent="0.2"/>
    <row r="243" s="377" customFormat="1" ht="14" customHeight="1" x14ac:dyDescent="0.2"/>
    <row r="244" s="377" customFormat="1" ht="14" customHeight="1" x14ac:dyDescent="0.2"/>
    <row r="245" s="377" customFormat="1" ht="14" customHeight="1" x14ac:dyDescent="0.2"/>
    <row r="246" s="377" customFormat="1" ht="14" customHeight="1" x14ac:dyDescent="0.2"/>
    <row r="247" s="377" customFormat="1" ht="14" customHeight="1" x14ac:dyDescent="0.2"/>
    <row r="248" s="377" customFormat="1" ht="14" customHeight="1" x14ac:dyDescent="0.2"/>
    <row r="249" s="377" customFormat="1" ht="14" customHeight="1" x14ac:dyDescent="0.2"/>
    <row r="250" s="377" customFormat="1" ht="14" customHeight="1" x14ac:dyDescent="0.2"/>
    <row r="251" s="377" customFormat="1" ht="14" customHeight="1" x14ac:dyDescent="0.2"/>
    <row r="252" s="377" customFormat="1" ht="14" customHeight="1" x14ac:dyDescent="0.2"/>
    <row r="253" s="377" customFormat="1" ht="14" customHeight="1" x14ac:dyDescent="0.2"/>
    <row r="254" s="377" customFormat="1" ht="14" customHeight="1" x14ac:dyDescent="0.2"/>
    <row r="255" s="377" customFormat="1" ht="14" customHeight="1" x14ac:dyDescent="0.2"/>
    <row r="256" s="377" customFormat="1" ht="14" customHeight="1" x14ac:dyDescent="0.2"/>
    <row r="257" s="377" customFormat="1" ht="14" customHeight="1" x14ac:dyDescent="0.2"/>
    <row r="258" s="377" customFormat="1" ht="14" customHeight="1" x14ac:dyDescent="0.2"/>
    <row r="259" s="377" customFormat="1" ht="14" customHeight="1" x14ac:dyDescent="0.2"/>
    <row r="260" s="377" customFormat="1" ht="14" customHeight="1" x14ac:dyDescent="0.2"/>
    <row r="261" s="377" customFormat="1" ht="14" customHeight="1" x14ac:dyDescent="0.2"/>
    <row r="262" s="377" customFormat="1" ht="14" customHeight="1" x14ac:dyDescent="0.2"/>
    <row r="263" s="377" customFormat="1" ht="14" customHeight="1" x14ac:dyDescent="0.2"/>
    <row r="264" s="377" customFormat="1" ht="14" customHeight="1" x14ac:dyDescent="0.2"/>
    <row r="265" s="377" customFormat="1" ht="14" customHeight="1" x14ac:dyDescent="0.2"/>
    <row r="266" s="377" customFormat="1" ht="14" customHeight="1" x14ac:dyDescent="0.2"/>
    <row r="267" s="377" customFormat="1" ht="14" customHeight="1" x14ac:dyDescent="0.2"/>
    <row r="268" s="377" customFormat="1" ht="14" customHeight="1" x14ac:dyDescent="0.2"/>
    <row r="269" s="377" customFormat="1" ht="14" customHeight="1" x14ac:dyDescent="0.2"/>
    <row r="270" s="377" customFormat="1" ht="14" customHeight="1" x14ac:dyDescent="0.2"/>
    <row r="271" s="377" customFormat="1" ht="14" customHeight="1" x14ac:dyDescent="0.2"/>
    <row r="272" s="377" customFormat="1" ht="14" customHeight="1" x14ac:dyDescent="0.2"/>
    <row r="273" spans="1:10" s="377" customFormat="1" ht="14" customHeight="1" x14ac:dyDescent="0.2"/>
    <row r="274" spans="1:10" s="377" customFormat="1" ht="14" customHeight="1" x14ac:dyDescent="0.2"/>
    <row r="275" spans="1:10" s="377" customFormat="1" ht="14" customHeight="1" x14ac:dyDescent="0.2"/>
    <row r="276" spans="1:10" s="375" customFormat="1" ht="14" customHeight="1" x14ac:dyDescent="0.2">
      <c r="A276" s="377"/>
      <c r="B276" s="377"/>
      <c r="C276" s="377"/>
      <c r="D276" s="377"/>
      <c r="E276" s="377"/>
      <c r="F276" s="377"/>
      <c r="G276" s="377"/>
      <c r="H276" s="377"/>
      <c r="I276" s="377"/>
      <c r="J276" s="377"/>
    </row>
    <row r="277" spans="1:10" s="375" customFormat="1" ht="14" customHeight="1" x14ac:dyDescent="0.2"/>
    <row r="278" spans="1:10" s="375" customFormat="1" ht="14" customHeight="1" x14ac:dyDescent="0.2"/>
    <row r="279" spans="1:10" s="375" customFormat="1" ht="14" customHeight="1" x14ac:dyDescent="0.2"/>
    <row r="280" spans="1:10" s="375" customFormat="1" ht="14" customHeight="1" x14ac:dyDescent="0.2"/>
    <row r="281" spans="1:10" s="375" customFormat="1" ht="14" customHeight="1" x14ac:dyDescent="0.2"/>
    <row r="282" spans="1:10" s="375" customFormat="1" ht="14" customHeight="1" x14ac:dyDescent="0.2"/>
    <row r="283" spans="1:10" s="375" customFormat="1" ht="14" customHeight="1" x14ac:dyDescent="0.2"/>
    <row r="284" spans="1:10" ht="14" customHeight="1" x14ac:dyDescent="0.2">
      <c r="A284" s="375"/>
      <c r="B284" s="375"/>
      <c r="C284" s="375"/>
      <c r="D284" s="375"/>
      <c r="E284" s="375"/>
      <c r="F284" s="375"/>
      <c r="G284" s="375"/>
      <c r="H284" s="375"/>
      <c r="I284" s="375"/>
      <c r="J284" s="375"/>
    </row>
  </sheetData>
  <mergeCells count="222">
    <mergeCell ref="B108:J108"/>
    <mergeCell ref="A28:J28"/>
    <mergeCell ref="G8:H8"/>
    <mergeCell ref="B13:F13"/>
    <mergeCell ref="B14:F14"/>
    <mergeCell ref="A16:J16"/>
    <mergeCell ref="A22:J22"/>
    <mergeCell ref="A25:J25"/>
    <mergeCell ref="A49:J49"/>
    <mergeCell ref="A31:J31"/>
    <mergeCell ref="A34:J34"/>
    <mergeCell ref="A37:J37"/>
    <mergeCell ref="A40:J40"/>
    <mergeCell ref="A43:J43"/>
    <mergeCell ref="A46:J46"/>
    <mergeCell ref="A52:J52"/>
    <mergeCell ref="A54:J54"/>
    <mergeCell ref="A55:C55"/>
    <mergeCell ref="D55:G55"/>
    <mergeCell ref="H55:J55"/>
    <mergeCell ref="G9:H9"/>
    <mergeCell ref="G10:H10"/>
    <mergeCell ref="G11:H11"/>
    <mergeCell ref="F70:G70"/>
    <mergeCell ref="B7:C7"/>
    <mergeCell ref="B8:C8"/>
    <mergeCell ref="B9:C9"/>
    <mergeCell ref="B10:C10"/>
    <mergeCell ref="B11:C11"/>
    <mergeCell ref="F59:G59"/>
    <mergeCell ref="I59:J59"/>
    <mergeCell ref="D56:E56"/>
    <mergeCell ref="A60:B60"/>
    <mergeCell ref="D60:E60"/>
    <mergeCell ref="F60:G60"/>
    <mergeCell ref="I60:J60"/>
    <mergeCell ref="A56:B56"/>
    <mergeCell ref="F56:G56"/>
    <mergeCell ref="I57:J57"/>
    <mergeCell ref="A57:B57"/>
    <mergeCell ref="D57:E57"/>
    <mergeCell ref="F57:G57"/>
    <mergeCell ref="I56:J56"/>
    <mergeCell ref="D58:E58"/>
    <mergeCell ref="F58:G58"/>
    <mergeCell ref="I58:J58"/>
    <mergeCell ref="A59:B59"/>
    <mergeCell ref="D59:E59"/>
    <mergeCell ref="A63:B63"/>
    <mergeCell ref="D63:E63"/>
    <mergeCell ref="F63:G63"/>
    <mergeCell ref="I63:J63"/>
    <mergeCell ref="A70:B70"/>
    <mergeCell ref="A67:B67"/>
    <mergeCell ref="D65:E65"/>
    <mergeCell ref="D66:E66"/>
    <mergeCell ref="D67:E67"/>
    <mergeCell ref="D70:E70"/>
    <mergeCell ref="D68:E68"/>
    <mergeCell ref="F66:G66"/>
    <mergeCell ref="F67:G67"/>
    <mergeCell ref="A65:B65"/>
    <mergeCell ref="F65:G65"/>
    <mergeCell ref="I65:J65"/>
    <mergeCell ref="A64:B64"/>
    <mergeCell ref="D64:E64"/>
    <mergeCell ref="I70:J70"/>
    <mergeCell ref="A66:B66"/>
    <mergeCell ref="A68:B68"/>
    <mergeCell ref="F68:G68"/>
    <mergeCell ref="I66:J66"/>
    <mergeCell ref="A71:C71"/>
    <mergeCell ref="D71:G71"/>
    <mergeCell ref="H71:J71"/>
    <mergeCell ref="A72:B72"/>
    <mergeCell ref="D72:E72"/>
    <mergeCell ref="F72:G72"/>
    <mergeCell ref="I72:J72"/>
    <mergeCell ref="A102:B102"/>
    <mergeCell ref="A73:B73"/>
    <mergeCell ref="D73:E73"/>
    <mergeCell ref="F73:G73"/>
    <mergeCell ref="I73:J73"/>
    <mergeCell ref="A94:B94"/>
    <mergeCell ref="D94:E94"/>
    <mergeCell ref="F94:G94"/>
    <mergeCell ref="I94:J94"/>
    <mergeCell ref="A95:B95"/>
    <mergeCell ref="D95:E95"/>
    <mergeCell ref="F95:G95"/>
    <mergeCell ref="I95:J95"/>
    <mergeCell ref="A98:B98"/>
    <mergeCell ref="D98:E98"/>
    <mergeCell ref="F98:G98"/>
    <mergeCell ref="I98:J98"/>
    <mergeCell ref="A99:B99"/>
    <mergeCell ref="D99:E99"/>
    <mergeCell ref="F99:G99"/>
    <mergeCell ref="I99:J99"/>
    <mergeCell ref="A96:B96"/>
    <mergeCell ref="D96:E96"/>
    <mergeCell ref="F96:G96"/>
    <mergeCell ref="I96:J96"/>
    <mergeCell ref="A97:C97"/>
    <mergeCell ref="D97:G97"/>
    <mergeCell ref="H97:J97"/>
    <mergeCell ref="D102:E102"/>
    <mergeCell ref="F102:G102"/>
    <mergeCell ref="I102:J102"/>
    <mergeCell ref="A103:B103"/>
    <mergeCell ref="D103:E103"/>
    <mergeCell ref="F103:G103"/>
    <mergeCell ref="I103:J103"/>
    <mergeCell ref="A100:B100"/>
    <mergeCell ref="D100:E100"/>
    <mergeCell ref="F100:G100"/>
    <mergeCell ref="I100:J100"/>
    <mergeCell ref="A101:B101"/>
    <mergeCell ref="D101:E101"/>
    <mergeCell ref="F101:G101"/>
    <mergeCell ref="I101:J101"/>
    <mergeCell ref="A76:B76"/>
    <mergeCell ref="D76:E76"/>
    <mergeCell ref="F76:G76"/>
    <mergeCell ref="I76:J76"/>
    <mergeCell ref="A77:B77"/>
    <mergeCell ref="D77:E77"/>
    <mergeCell ref="F77:G77"/>
    <mergeCell ref="I77:J77"/>
    <mergeCell ref="A74:B74"/>
    <mergeCell ref="D74:E74"/>
    <mergeCell ref="F74:G74"/>
    <mergeCell ref="I74:J74"/>
    <mergeCell ref="A75:B75"/>
    <mergeCell ref="D75:E75"/>
    <mergeCell ref="F75:G75"/>
    <mergeCell ref="I75:J75"/>
    <mergeCell ref="A78:B78"/>
    <mergeCell ref="D78:E78"/>
    <mergeCell ref="F78:G78"/>
    <mergeCell ref="I78:J78"/>
    <mergeCell ref="A79:B79"/>
    <mergeCell ref="D79:E79"/>
    <mergeCell ref="F79:G79"/>
    <mergeCell ref="I79:J79"/>
    <mergeCell ref="I80:J80"/>
    <mergeCell ref="D82:E82"/>
    <mergeCell ref="F82:G82"/>
    <mergeCell ref="A84:B84"/>
    <mergeCell ref="D83:E83"/>
    <mergeCell ref="F84:G84"/>
    <mergeCell ref="A82:B82"/>
    <mergeCell ref="A83:B83"/>
    <mergeCell ref="I82:J82"/>
    <mergeCell ref="A80:B80"/>
    <mergeCell ref="D80:E80"/>
    <mergeCell ref="F80:G80"/>
    <mergeCell ref="I81:J81"/>
    <mergeCell ref="A81:B81"/>
    <mergeCell ref="D81:E81"/>
    <mergeCell ref="F81:G81"/>
    <mergeCell ref="I87:J87"/>
    <mergeCell ref="A88:B88"/>
    <mergeCell ref="D88:E88"/>
    <mergeCell ref="F88:G88"/>
    <mergeCell ref="I88:J88"/>
    <mergeCell ref="D84:E84"/>
    <mergeCell ref="F83:G83"/>
    <mergeCell ref="A86:B86"/>
    <mergeCell ref="D86:E86"/>
    <mergeCell ref="F86:G86"/>
    <mergeCell ref="I86:J86"/>
    <mergeCell ref="I83:J83"/>
    <mergeCell ref="I84:J84"/>
    <mergeCell ref="F93:G93"/>
    <mergeCell ref="I93:J93"/>
    <mergeCell ref="A85:C85"/>
    <mergeCell ref="D85:G85"/>
    <mergeCell ref="H85:J85"/>
    <mergeCell ref="H90:J90"/>
    <mergeCell ref="A91:B91"/>
    <mergeCell ref="D91:E91"/>
    <mergeCell ref="F91:G91"/>
    <mergeCell ref="I91:J91"/>
    <mergeCell ref="A92:B92"/>
    <mergeCell ref="D92:E92"/>
    <mergeCell ref="F92:G92"/>
    <mergeCell ref="I92:J92"/>
    <mergeCell ref="A89:B89"/>
    <mergeCell ref="D89:E89"/>
    <mergeCell ref="F89:G89"/>
    <mergeCell ref="I89:J89"/>
    <mergeCell ref="A90:B90"/>
    <mergeCell ref="D90:E90"/>
    <mergeCell ref="F90:G90"/>
    <mergeCell ref="A87:B87"/>
    <mergeCell ref="D87:E87"/>
    <mergeCell ref="F87:G87"/>
    <mergeCell ref="C106:E106"/>
    <mergeCell ref="A18:D18"/>
    <mergeCell ref="F17:H17"/>
    <mergeCell ref="F18:J18"/>
    <mergeCell ref="A17:C17"/>
    <mergeCell ref="A61:B61"/>
    <mergeCell ref="D61:E61"/>
    <mergeCell ref="F61:G61"/>
    <mergeCell ref="I61:J61"/>
    <mergeCell ref="A69:B69"/>
    <mergeCell ref="D69:E69"/>
    <mergeCell ref="F69:G69"/>
    <mergeCell ref="I69:J69"/>
    <mergeCell ref="I67:J67"/>
    <mergeCell ref="I68:J68"/>
    <mergeCell ref="A62:B62"/>
    <mergeCell ref="D62:E62"/>
    <mergeCell ref="F62:G62"/>
    <mergeCell ref="I62:J62"/>
    <mergeCell ref="F64:G64"/>
    <mergeCell ref="I64:J64"/>
    <mergeCell ref="A58:B58"/>
    <mergeCell ref="A93:B93"/>
    <mergeCell ref="D93:E93"/>
  </mergeCells>
  <phoneticPr fontId="6" type="noConversion"/>
  <printOptions horizontalCentered="1"/>
  <pageMargins left="0.23622047244094491" right="0.23622047244094491" top="0.19685039370078741" bottom="0.74803149606299213" header="0.31496062992125984" footer="0.31496062992125984"/>
  <pageSetup paperSize="9" orientation="portrait" horizontalDpi="1200" verticalDpi="1200" r:id="rId1"/>
  <headerFooter differentFirst="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61913-5E91-8842-8572-17124261FC21}">
  <dimension ref="A9:V367"/>
  <sheetViews>
    <sheetView showGridLines="0" showZeros="0" view="pageLayout" zoomScaleNormal="100" workbookViewId="0">
      <selection activeCell="A2" sqref="A2"/>
    </sheetView>
  </sheetViews>
  <sheetFormatPr baseColWidth="10" defaultColWidth="10.83203125" defaultRowHeight="16" x14ac:dyDescent="0.2"/>
  <cols>
    <col min="1" max="6" width="10.83203125" style="63"/>
    <col min="7" max="7" width="11.83203125" style="63" bestFit="1" customWidth="1"/>
    <col min="8" max="8" width="10.83203125" style="63"/>
    <col min="9" max="17" width="10.83203125" style="66"/>
    <col min="18" max="18" width="65.1640625" style="66" customWidth="1"/>
    <col min="19" max="19" width="10.83203125" style="66"/>
    <col min="20" max="20" width="54.1640625" style="71" customWidth="1"/>
    <col min="21" max="21" width="32.33203125" style="71" customWidth="1"/>
    <col min="22" max="22" width="86.83203125" style="71" customWidth="1"/>
    <col min="23" max="16384" width="10.83203125" style="63"/>
  </cols>
  <sheetData>
    <row r="9" spans="1:18" ht="40" customHeight="1" x14ac:dyDescent="0.2">
      <c r="A9" s="156" t="s">
        <v>509</v>
      </c>
      <c r="B9" s="156"/>
      <c r="C9" s="156"/>
      <c r="D9" s="156"/>
      <c r="E9" s="156"/>
      <c r="F9" s="156"/>
      <c r="G9" s="156"/>
      <c r="H9" s="156"/>
    </row>
    <row r="11" spans="1:18" ht="21.25" customHeight="1" x14ac:dyDescent="0.2">
      <c r="A11" s="157" t="s">
        <v>410</v>
      </c>
      <c r="B11" s="158"/>
      <c r="C11" s="158"/>
      <c r="D11" s="159"/>
      <c r="E11" s="75" t="s">
        <v>411</v>
      </c>
      <c r="F11" s="77"/>
      <c r="G11" s="160">
        <f>IF(Info!C39="", "", Info!C39)</f>
        <v>0</v>
      </c>
      <c r="H11" s="161"/>
    </row>
    <row r="12" spans="1:18" ht="21.25" customHeight="1" x14ac:dyDescent="0.2">
      <c r="A12" s="75" t="s">
        <v>412</v>
      </c>
      <c r="B12" s="162">
        <f>IF(Info!C5="", "", Info!C5)</f>
        <v>0</v>
      </c>
      <c r="C12" s="162"/>
      <c r="D12" s="163"/>
      <c r="E12" s="75" t="s">
        <v>413</v>
      </c>
      <c r="F12" s="77"/>
      <c r="G12" s="160">
        <f>IF(Info!C6="", "", Info!C6)</f>
        <v>0</v>
      </c>
      <c r="H12" s="161"/>
    </row>
    <row r="13" spans="1:18" ht="21.25" customHeight="1" x14ac:dyDescent="0.2">
      <c r="A13" s="75" t="s">
        <v>414</v>
      </c>
      <c r="B13" s="160">
        <f>IF(Info!C9="", "", Info!C9)</f>
        <v>0</v>
      </c>
      <c r="C13" s="161"/>
      <c r="D13" s="75" t="s">
        <v>415</v>
      </c>
      <c r="E13" s="164">
        <f>IF(Info!C7="", "", Info!C7)</f>
        <v>0</v>
      </c>
      <c r="F13" s="165"/>
      <c r="G13" s="84" t="s">
        <v>416</v>
      </c>
      <c r="H13" s="85">
        <f>IF(Info!C8="", "", Info!C8)</f>
        <v>0</v>
      </c>
    </row>
    <row r="14" spans="1:18" ht="21.25" customHeight="1" x14ac:dyDescent="0.2">
      <c r="A14" s="169" t="s">
        <v>419</v>
      </c>
      <c r="B14" s="170"/>
      <c r="C14" s="170"/>
      <c r="D14" s="170"/>
      <c r="E14" s="74"/>
      <c r="F14" s="74"/>
      <c r="G14" s="87" t="s">
        <v>417</v>
      </c>
      <c r="H14" s="88">
        <f>IF(Info!C40="", "", Info!C40)</f>
        <v>0</v>
      </c>
    </row>
    <row r="15" spans="1:18" ht="17" x14ac:dyDescent="0.2">
      <c r="A15" s="171">
        <f>R15</f>
        <v>0</v>
      </c>
      <c r="B15" s="172"/>
      <c r="C15" s="172"/>
      <c r="D15" s="172"/>
      <c r="E15" s="172"/>
      <c r="F15" s="172"/>
      <c r="G15" s="74"/>
      <c r="H15" s="86"/>
      <c r="R15" s="69">
        <f>Info!C21</f>
        <v>0</v>
      </c>
    </row>
    <row r="16" spans="1:18" ht="21.25" customHeight="1" x14ac:dyDescent="0.2">
      <c r="A16" s="75" t="s">
        <v>420</v>
      </c>
      <c r="B16" s="164">
        <f>IF(Info!C3="", "", Info!C3)</f>
        <v>0</v>
      </c>
      <c r="C16" s="165"/>
      <c r="D16" s="75" t="s">
        <v>423</v>
      </c>
      <c r="E16" s="79">
        <f>IF(Info!C13="", "", Info!C13)</f>
        <v>0</v>
      </c>
      <c r="F16" s="75" t="s">
        <v>424</v>
      </c>
      <c r="G16" s="80">
        <f>IF(Info!C15="", "", Info!C15)</f>
        <v>0</v>
      </c>
      <c r="H16" s="76"/>
    </row>
    <row r="17" spans="1:22" ht="21.25" customHeight="1" x14ac:dyDescent="0.2">
      <c r="A17" s="75" t="s">
        <v>421</v>
      </c>
      <c r="B17" s="173">
        <f>Info!C4</f>
        <v>0</v>
      </c>
      <c r="C17" s="161"/>
      <c r="D17" s="75" t="s">
        <v>422</v>
      </c>
      <c r="E17" s="82">
        <f>IF(Info!C14="", "", Info!C14)</f>
        <v>0</v>
      </c>
      <c r="F17" s="75" t="s">
        <v>425</v>
      </c>
      <c r="G17" s="81">
        <f>IF(Info!C16="", "", Info!C16)</f>
        <v>0</v>
      </c>
      <c r="H17" s="76"/>
    </row>
    <row r="18" spans="1:22" ht="21.25" customHeight="1" x14ac:dyDescent="0.2">
      <c r="A18" s="75" t="s">
        <v>426</v>
      </c>
      <c r="B18" s="77"/>
      <c r="C18" s="77"/>
      <c r="D18" s="174">
        <f>IF(Info!C32="", "", Info!C32)</f>
        <v>0</v>
      </c>
      <c r="E18" s="174"/>
      <c r="F18" s="174"/>
      <c r="G18" s="77"/>
      <c r="H18" s="76"/>
    </row>
    <row r="19" spans="1:22" ht="21" customHeight="1" x14ac:dyDescent="0.2">
      <c r="A19" s="181" t="s">
        <v>427</v>
      </c>
      <c r="B19" s="182"/>
      <c r="C19" s="182"/>
      <c r="D19" s="182"/>
      <c r="E19" s="183"/>
      <c r="F19" s="178" t="s">
        <v>428</v>
      </c>
      <c r="G19" s="179"/>
      <c r="H19" s="180"/>
    </row>
    <row r="20" spans="1:22" s="64" customFormat="1" ht="17" x14ac:dyDescent="0.2">
      <c r="A20" s="175">
        <f>T20</f>
        <v>0</v>
      </c>
      <c r="B20" s="176"/>
      <c r="C20" s="176"/>
      <c r="D20" s="176"/>
      <c r="E20" s="177"/>
      <c r="F20" s="175">
        <f>U20</f>
        <v>0</v>
      </c>
      <c r="G20" s="176"/>
      <c r="H20" s="177"/>
      <c r="I20" s="70"/>
      <c r="J20" s="70"/>
      <c r="K20" s="70"/>
      <c r="L20" s="70"/>
      <c r="M20" s="70"/>
      <c r="N20" s="70"/>
      <c r="O20" s="70"/>
      <c r="P20" s="70"/>
      <c r="Q20" s="70"/>
      <c r="R20" s="70"/>
      <c r="S20" s="70"/>
      <c r="T20" s="73">
        <f>Info!C20</f>
        <v>0</v>
      </c>
      <c r="U20" s="73">
        <f>Info!C27</f>
        <v>0</v>
      </c>
      <c r="V20" s="71"/>
    </row>
    <row r="21" spans="1:22" ht="21.25" customHeight="1" x14ac:dyDescent="0.2">
      <c r="A21" s="154" t="s">
        <v>432</v>
      </c>
      <c r="B21" s="155"/>
      <c r="C21" s="78">
        <f>IF(Info!C41="", "", Info!C41)</f>
        <v>0</v>
      </c>
      <c r="D21" s="75" t="s">
        <v>433</v>
      </c>
      <c r="E21" s="77"/>
      <c r="F21" s="83">
        <f>IF(Info!C42="", "", Info!C42)</f>
        <v>0</v>
      </c>
      <c r="G21" s="77" t="s">
        <v>434</v>
      </c>
      <c r="H21" s="78">
        <f>IF(Info!C43="", "", Info!C43)</f>
        <v>0</v>
      </c>
    </row>
    <row r="22" spans="1:22" ht="9" customHeight="1" x14ac:dyDescent="0.2">
      <c r="A22" s="74"/>
      <c r="B22" s="74"/>
      <c r="C22" s="89"/>
      <c r="D22" s="74"/>
      <c r="E22" s="74"/>
      <c r="F22" s="89"/>
      <c r="G22" s="74"/>
      <c r="H22" s="89"/>
    </row>
    <row r="23" spans="1:22" ht="27" customHeight="1" x14ac:dyDescent="0.2">
      <c r="A23" s="148" t="s">
        <v>244</v>
      </c>
      <c r="B23" s="149"/>
      <c r="C23" s="149"/>
      <c r="D23" s="149"/>
      <c r="E23" s="149"/>
      <c r="F23" s="149"/>
      <c r="G23" s="149"/>
      <c r="H23" s="150"/>
    </row>
    <row r="24" spans="1:22" ht="102" x14ac:dyDescent="0.2">
      <c r="A24" s="166">
        <f>V24</f>
        <v>0</v>
      </c>
      <c r="B24" s="167"/>
      <c r="C24" s="167"/>
      <c r="D24" s="167"/>
      <c r="E24" s="167"/>
      <c r="F24" s="167"/>
      <c r="G24" s="167"/>
      <c r="H24" s="168"/>
      <c r="V24" s="111">
        <f>Summary!B3</f>
        <v>0</v>
      </c>
    </row>
    <row r="25" spans="1:22" ht="21.25" customHeight="1" x14ac:dyDescent="0.2">
      <c r="A25" s="148" t="s">
        <v>247</v>
      </c>
      <c r="B25" s="149"/>
      <c r="C25" s="149"/>
      <c r="D25" s="149"/>
      <c r="E25" s="149"/>
      <c r="F25" s="149"/>
      <c r="G25" s="149"/>
      <c r="H25" s="150"/>
    </row>
    <row r="26" spans="1:22" ht="85" x14ac:dyDescent="0.2">
      <c r="A26" s="145">
        <f>V26</f>
        <v>0</v>
      </c>
      <c r="B26" s="146"/>
      <c r="C26" s="146"/>
      <c r="D26" s="146"/>
      <c r="E26" s="146"/>
      <c r="F26" s="146"/>
      <c r="G26" s="146"/>
      <c r="H26" s="147"/>
      <c r="V26" s="111">
        <f>LV!B68</f>
        <v>0</v>
      </c>
    </row>
    <row r="27" spans="1:22" ht="21.25" customHeight="1" x14ac:dyDescent="0.2">
      <c r="A27" s="90" t="s">
        <v>436</v>
      </c>
      <c r="B27" s="91">
        <f>IF(LV!C3="", "", LV!C3)</f>
        <v>0</v>
      </c>
      <c r="C27" s="92" t="s">
        <v>437</v>
      </c>
      <c r="D27" s="91">
        <f>IF(LV!C5="", "", LV!C5)</f>
        <v>0</v>
      </c>
      <c r="E27" s="92" t="s">
        <v>438</v>
      </c>
      <c r="F27" s="91">
        <f>IF(LV!C6="", "", LV!C6)</f>
        <v>0</v>
      </c>
      <c r="G27" s="92" t="s">
        <v>500</v>
      </c>
      <c r="H27" s="93">
        <f>IF(LV!C14="", "", LV!C14)</f>
        <v>0</v>
      </c>
    </row>
    <row r="28" spans="1:22" ht="21.25" customHeight="1" x14ac:dyDescent="0.2">
      <c r="A28" s="90" t="s">
        <v>501</v>
      </c>
      <c r="B28" s="94">
        <f>IF(LV!C28="", "", LV!C28)</f>
        <v>0</v>
      </c>
      <c r="C28" s="92" t="s">
        <v>435</v>
      </c>
      <c r="D28" s="95">
        <f>IF(LV!C40="", "", LV!C40)</f>
        <v>0</v>
      </c>
      <c r="E28" s="92" t="s">
        <v>439</v>
      </c>
      <c r="F28" s="96">
        <f>IF(LV!C32="", "", LV!C32)</f>
        <v>0</v>
      </c>
      <c r="G28" s="92" t="s">
        <v>440</v>
      </c>
      <c r="H28" s="97">
        <f>IF(LV!C39="", "", LV!C39)</f>
        <v>0</v>
      </c>
    </row>
    <row r="29" spans="1:22" ht="21.25" customHeight="1" x14ac:dyDescent="0.2">
      <c r="A29" s="98" t="s">
        <v>442</v>
      </c>
      <c r="B29" s="99">
        <f>IF(LV!C56="", "", LV!C56)</f>
        <v>0</v>
      </c>
      <c r="C29" s="100" t="s">
        <v>441</v>
      </c>
      <c r="D29" s="99">
        <f>IF(LV!C38="", "", LV!C38)</f>
        <v>0</v>
      </c>
      <c r="E29" s="100" t="s">
        <v>443</v>
      </c>
      <c r="F29" s="101">
        <f>IF(LV!C57="", "", LV!C57)</f>
        <v>0</v>
      </c>
      <c r="G29" s="100" t="s">
        <v>444</v>
      </c>
      <c r="H29" s="102">
        <f>IF(LV!C58="", "",LV!C58)</f>
        <v>0</v>
      </c>
    </row>
    <row r="30" spans="1:22" ht="21.25" customHeight="1" x14ac:dyDescent="0.2">
      <c r="A30" s="148" t="s">
        <v>250</v>
      </c>
      <c r="B30" s="149"/>
      <c r="C30" s="149"/>
      <c r="D30" s="149"/>
      <c r="E30" s="149"/>
      <c r="F30" s="149"/>
      <c r="G30" s="149"/>
      <c r="H30" s="150"/>
    </row>
    <row r="31" spans="1:22" ht="17" x14ac:dyDescent="0.2">
      <c r="A31" s="145">
        <f>V31</f>
        <v>0</v>
      </c>
      <c r="B31" s="146"/>
      <c r="C31" s="146"/>
      <c r="D31" s="146"/>
      <c r="E31" s="146"/>
      <c r="F31" s="146"/>
      <c r="G31" s="146"/>
      <c r="H31" s="147"/>
      <c r="V31" s="111">
        <f>'AV &amp; Aorta'!B38</f>
        <v>0</v>
      </c>
    </row>
    <row r="32" spans="1:22" ht="21.25" customHeight="1" x14ac:dyDescent="0.2">
      <c r="A32" s="90" t="s">
        <v>480</v>
      </c>
      <c r="B32" s="91">
        <f>IF(CVS!C3="", "", CVS!C3)</f>
        <v>0</v>
      </c>
      <c r="C32" s="92" t="s">
        <v>445</v>
      </c>
      <c r="D32" s="91">
        <f>IF(CVS!C5="", "", CVS!C5)</f>
        <v>0</v>
      </c>
      <c r="E32" s="92" t="s">
        <v>446</v>
      </c>
      <c r="F32" s="103">
        <f>IF(CVS!C8="", "", CVS!C8)</f>
        <v>0</v>
      </c>
      <c r="G32" s="92" t="s">
        <v>447</v>
      </c>
      <c r="H32" s="104">
        <f>IF(CVS!C11="", "", CVS!C11)</f>
        <v>0</v>
      </c>
    </row>
    <row r="33" spans="1:22" ht="21.25" customHeight="1" x14ac:dyDescent="0.2">
      <c r="A33" s="90" t="s">
        <v>479</v>
      </c>
      <c r="B33" s="92"/>
      <c r="C33" s="92"/>
      <c r="D33" s="96">
        <f>IF(CVS!C8="", "", CVS!C8)</f>
        <v>0</v>
      </c>
      <c r="E33" s="92" t="s">
        <v>448</v>
      </c>
      <c r="F33" s="235">
        <f>IF(CVS!C12="", "", CVS!C12)</f>
        <v>0</v>
      </c>
      <c r="G33" s="92" t="s">
        <v>453</v>
      </c>
      <c r="H33" s="236">
        <f>IF('AV &amp; Aorta'!C19="", "",'AV &amp; Aorta'!C19)</f>
        <v>0</v>
      </c>
    </row>
    <row r="34" spans="1:22" ht="21.25" customHeight="1" x14ac:dyDescent="0.2">
      <c r="A34" s="90" t="s">
        <v>452</v>
      </c>
      <c r="B34" s="91">
        <f>IF('AV &amp; Aorta'!C20="", "",'AV &amp; Aorta'!C20)</f>
        <v>0</v>
      </c>
      <c r="C34" s="92" t="s">
        <v>449</v>
      </c>
      <c r="D34" s="233">
        <f>IF('AV &amp; Aorta'!C21="", "",'AV &amp; Aorta'!C21)</f>
        <v>0</v>
      </c>
      <c r="E34" s="92" t="s">
        <v>450</v>
      </c>
      <c r="F34" s="234">
        <f>IF('AV &amp; Aorta'!C22="", "",'AV &amp; Aorta'!C22)</f>
        <v>0</v>
      </c>
      <c r="G34" s="92" t="s">
        <v>451</v>
      </c>
      <c r="H34" s="237">
        <f>IF('AV &amp; Aorta'!C23="", "",'AV &amp; Aorta'!C23)</f>
        <v>0</v>
      </c>
    </row>
    <row r="35" spans="1:22" s="65" customFormat="1" ht="21.25" customHeight="1" x14ac:dyDescent="0.2">
      <c r="A35" s="98" t="s">
        <v>474</v>
      </c>
      <c r="B35" s="106">
        <f>IF('AV &amp; Aorta'!C3="", "",'AV &amp; Aorta'!C3)</f>
        <v>0</v>
      </c>
      <c r="C35" s="100" t="s">
        <v>475</v>
      </c>
      <c r="D35" s="106">
        <f>IF('AV &amp; Aorta'!C4="", "",'AV &amp; Aorta'!C4)</f>
        <v>0</v>
      </c>
      <c r="E35" s="100" t="s">
        <v>476</v>
      </c>
      <c r="F35" s="106">
        <f>IF('AV &amp; Aorta'!C6="", "",'AV &amp; Aorta'!C6)</f>
        <v>0</v>
      </c>
      <c r="G35" s="100" t="s">
        <v>477</v>
      </c>
      <c r="H35" s="238">
        <f>IF('AV &amp; Aorta'!C8="", "",'AV &amp; Aorta'!C8)</f>
        <v>0</v>
      </c>
      <c r="I35" s="67"/>
      <c r="J35" s="67"/>
      <c r="K35" s="67"/>
      <c r="L35" s="67"/>
      <c r="M35" s="67"/>
      <c r="N35" s="67"/>
      <c r="O35" s="67"/>
      <c r="P35" s="67"/>
      <c r="Q35" s="67"/>
      <c r="R35" s="67"/>
      <c r="S35" s="67"/>
      <c r="T35" s="72"/>
      <c r="U35" s="72"/>
      <c r="V35" s="72"/>
    </row>
    <row r="36" spans="1:22" ht="21.25" customHeight="1" x14ac:dyDescent="0.2">
      <c r="A36" s="148" t="s">
        <v>225</v>
      </c>
      <c r="B36" s="149"/>
      <c r="C36" s="149"/>
      <c r="D36" s="149"/>
      <c r="E36" s="149"/>
      <c r="F36" s="149"/>
      <c r="G36" s="149"/>
      <c r="H36" s="150"/>
    </row>
    <row r="37" spans="1:22" ht="17" x14ac:dyDescent="0.2">
      <c r="A37" s="145">
        <f>V37</f>
        <v>0</v>
      </c>
      <c r="B37" s="146"/>
      <c r="C37" s="146"/>
      <c r="D37" s="146"/>
      <c r="E37" s="146"/>
      <c r="F37" s="146"/>
      <c r="G37" s="146"/>
      <c r="H37" s="147"/>
      <c r="V37" s="111">
        <f>MV!B26</f>
        <v>0</v>
      </c>
    </row>
    <row r="38" spans="1:22" ht="21.25" customHeight="1" x14ac:dyDescent="0.2">
      <c r="A38" s="90" t="s">
        <v>454</v>
      </c>
      <c r="B38" s="239">
        <f>IF(LV!C44="", "",LV!C44)</f>
        <v>0</v>
      </c>
      <c r="C38" s="92" t="s">
        <v>455</v>
      </c>
      <c r="D38" s="239">
        <f>IF(LV!C45="", "",LV!C45)</f>
        <v>0</v>
      </c>
      <c r="E38" s="92" t="s">
        <v>456</v>
      </c>
      <c r="F38" s="240">
        <f>IF(LV!C46="", "",LV!C46)</f>
        <v>0</v>
      </c>
      <c r="G38" s="92" t="s">
        <v>50</v>
      </c>
      <c r="H38" s="242">
        <f>IF(LV!C57="", "",LV!C57)</f>
        <v>0</v>
      </c>
    </row>
    <row r="39" spans="1:22" ht="21.25" customHeight="1" x14ac:dyDescent="0.2">
      <c r="A39" s="98" t="s">
        <v>458</v>
      </c>
      <c r="B39" s="106">
        <f>IF(MV!C3="", "",MV!C3)</f>
        <v>0</v>
      </c>
      <c r="C39" s="100" t="s">
        <v>457</v>
      </c>
      <c r="D39" s="106">
        <f>IF(MV!C4="", "",MV!C4)</f>
        <v>0</v>
      </c>
      <c r="E39" s="100" t="s">
        <v>459</v>
      </c>
      <c r="F39" s="241">
        <f>IF(MV!C10="", "",MV!C10)</f>
        <v>0</v>
      </c>
      <c r="G39" s="100"/>
      <c r="H39" s="243"/>
    </row>
    <row r="40" spans="1:22" ht="21.25" customHeight="1" x14ac:dyDescent="0.2">
      <c r="A40" s="148" t="s">
        <v>248</v>
      </c>
      <c r="B40" s="149"/>
      <c r="C40" s="149"/>
      <c r="D40" s="149"/>
      <c r="E40" s="149"/>
      <c r="F40" s="149"/>
      <c r="G40" s="149"/>
      <c r="H40" s="150"/>
    </row>
    <row r="41" spans="1:22" ht="17" x14ac:dyDescent="0.2">
      <c r="A41" s="145">
        <f>V41</f>
        <v>0</v>
      </c>
      <c r="B41" s="146"/>
      <c r="C41" s="146"/>
      <c r="D41" s="146"/>
      <c r="E41" s="146"/>
      <c r="F41" s="146"/>
      <c r="G41" s="146"/>
      <c r="H41" s="147"/>
      <c r="V41" s="111">
        <f>RV!B23</f>
        <v>0</v>
      </c>
    </row>
    <row r="42" spans="1:22" ht="21.25" customHeight="1" x14ac:dyDescent="0.2">
      <c r="A42" s="90" t="s">
        <v>460</v>
      </c>
      <c r="B42" s="91">
        <f>IF(RV!C3="", "",RV!C3)</f>
        <v>0</v>
      </c>
      <c r="C42" s="92" t="s">
        <v>461</v>
      </c>
      <c r="D42" s="91">
        <f>IF(RV!C4="", "",RV!C4)</f>
        <v>0</v>
      </c>
      <c r="E42" s="92" t="s">
        <v>462</v>
      </c>
      <c r="F42" s="240">
        <f>IF(RV!C19="", "",RV!C19)</f>
        <v>0</v>
      </c>
      <c r="G42" s="92" t="s">
        <v>506</v>
      </c>
      <c r="H42" s="237">
        <f>IF(RV!C6="", "",RV!C6)</f>
        <v>0</v>
      </c>
    </row>
    <row r="43" spans="1:22" ht="21.25" customHeight="1" x14ac:dyDescent="0.2">
      <c r="A43" s="98" t="s">
        <v>463</v>
      </c>
      <c r="B43" s="244">
        <f>IF(RV!C8="", "",RV!C8)</f>
        <v>0</v>
      </c>
      <c r="C43" s="100" t="s">
        <v>464</v>
      </c>
      <c r="D43" s="99">
        <f>IF(RV!C10="", "",RV!C10)</f>
        <v>0</v>
      </c>
      <c r="E43" s="100" t="s">
        <v>465</v>
      </c>
      <c r="F43" s="106">
        <f>IF(RV!C11="", "",RV!C11)</f>
        <v>0</v>
      </c>
      <c r="G43" s="100"/>
      <c r="H43" s="243"/>
    </row>
    <row r="44" spans="1:22" ht="21.25" customHeight="1" x14ac:dyDescent="0.2">
      <c r="A44" s="148" t="s">
        <v>252</v>
      </c>
      <c r="B44" s="149"/>
      <c r="C44" s="149"/>
      <c r="D44" s="149"/>
      <c r="E44" s="149"/>
      <c r="F44" s="149"/>
      <c r="G44" s="149"/>
      <c r="H44" s="150"/>
    </row>
    <row r="45" spans="1:22" s="62" customFormat="1" ht="19" x14ac:dyDescent="0.2">
      <c r="A45" s="145">
        <f>V45</f>
        <v>0</v>
      </c>
      <c r="B45" s="146"/>
      <c r="C45" s="146"/>
      <c r="D45" s="146"/>
      <c r="E45" s="146"/>
      <c r="F45" s="146"/>
      <c r="G45" s="146"/>
      <c r="H45" s="147"/>
      <c r="I45" s="67"/>
      <c r="J45" s="67"/>
      <c r="K45" s="67"/>
      <c r="L45" s="67"/>
      <c r="M45" s="67"/>
      <c r="N45" s="67"/>
      <c r="O45" s="67"/>
      <c r="P45" s="67"/>
      <c r="Q45" s="67"/>
      <c r="R45" s="67"/>
      <c r="S45" s="67"/>
      <c r="T45" s="72"/>
      <c r="U45" s="72"/>
      <c r="V45" s="112">
        <f>'TV, PAP &amp; PV'!B19</f>
        <v>0</v>
      </c>
    </row>
    <row r="46" spans="1:22" s="62" customFormat="1" ht="21.25" customHeight="1" x14ac:dyDescent="0.2">
      <c r="A46" s="98" t="s">
        <v>466</v>
      </c>
      <c r="B46" s="106">
        <f>IF('TV, PAP &amp; PV'!C3="", "",'TV, PAP &amp; PV'!C3)</f>
        <v>0</v>
      </c>
      <c r="C46" s="100" t="s">
        <v>467</v>
      </c>
      <c r="D46" s="106">
        <f>IF('TV, PAP &amp; PV'!C4="", "",'TV, PAP &amp; PV'!C4)</f>
        <v>0</v>
      </c>
      <c r="E46" s="100" t="s">
        <v>468</v>
      </c>
      <c r="F46" s="245">
        <f>IF('TV, PAP &amp; PV'!C11="", "",'TV, PAP &amp; PV'!C11)</f>
        <v>0</v>
      </c>
      <c r="G46" s="100" t="s">
        <v>469</v>
      </c>
      <c r="H46" s="246">
        <f>IF('TV, PAP &amp; PV'!C25="", "",'TV, PAP &amp; PV'!C25)</f>
        <v>0</v>
      </c>
      <c r="I46" s="67"/>
      <c r="J46" s="67"/>
      <c r="K46" s="67"/>
      <c r="L46" s="67"/>
      <c r="M46" s="67"/>
      <c r="N46" s="67"/>
      <c r="O46" s="67"/>
      <c r="P46" s="67"/>
      <c r="Q46" s="67"/>
      <c r="R46" s="67"/>
      <c r="S46" s="67"/>
      <c r="T46" s="72"/>
      <c r="U46" s="72"/>
      <c r="V46" s="72"/>
    </row>
    <row r="47" spans="1:22" s="62" customFormat="1" ht="21.25" customHeight="1" x14ac:dyDescent="0.2">
      <c r="A47" s="151" t="s">
        <v>253</v>
      </c>
      <c r="B47" s="152"/>
      <c r="C47" s="152"/>
      <c r="D47" s="152"/>
      <c r="E47" s="152"/>
      <c r="F47" s="152"/>
      <c r="G47" s="152"/>
      <c r="H47" s="153"/>
      <c r="I47" s="67"/>
      <c r="J47" s="67"/>
      <c r="K47" s="67"/>
      <c r="L47" s="67"/>
      <c r="M47" s="67"/>
      <c r="N47" s="67"/>
      <c r="O47" s="67"/>
      <c r="P47" s="67"/>
      <c r="Q47" s="67"/>
      <c r="R47" s="67"/>
      <c r="S47" s="67"/>
      <c r="T47" s="72"/>
      <c r="U47" s="72"/>
      <c r="V47" s="72"/>
    </row>
    <row r="48" spans="1:22" s="62" customFormat="1" ht="19" x14ac:dyDescent="0.2">
      <c r="A48" s="145">
        <f>V48</f>
        <v>0</v>
      </c>
      <c r="B48" s="146"/>
      <c r="C48" s="146"/>
      <c r="D48" s="146"/>
      <c r="E48" s="146"/>
      <c r="F48" s="146"/>
      <c r="G48" s="146"/>
      <c r="H48" s="147"/>
      <c r="I48" s="67"/>
      <c r="J48" s="67"/>
      <c r="K48" s="67"/>
      <c r="L48" s="67"/>
      <c r="M48" s="67"/>
      <c r="N48" s="67"/>
      <c r="O48" s="67"/>
      <c r="P48" s="67"/>
      <c r="Q48" s="67"/>
      <c r="R48" s="67"/>
      <c r="S48" s="67"/>
      <c r="T48" s="72"/>
      <c r="U48" s="72"/>
      <c r="V48" s="112">
        <f>'TV, PAP &amp; PV'!B42</f>
        <v>0</v>
      </c>
    </row>
    <row r="49" spans="1:22" s="62" customFormat="1" ht="21.25" customHeight="1" x14ac:dyDescent="0.2">
      <c r="A49" s="98" t="s">
        <v>470</v>
      </c>
      <c r="B49" s="247">
        <f>IF('TV, PAP &amp; PV'!C28="", "",'TV, PAP &amp; PV'!C28)</f>
        <v>0</v>
      </c>
      <c r="C49" s="100" t="s">
        <v>471</v>
      </c>
      <c r="D49" s="99">
        <f>IF('TV, PAP &amp; PV'!C32="", "",'TV, PAP &amp; PV'!C32)</f>
        <v>0</v>
      </c>
      <c r="E49" s="100" t="s">
        <v>472</v>
      </c>
      <c r="F49" s="245">
        <f>IF('TV, PAP &amp; PV'!C33="", "",'TV, PAP &amp; PV'!C33)</f>
        <v>0</v>
      </c>
      <c r="G49" s="100"/>
      <c r="H49" s="105"/>
      <c r="I49" s="67"/>
      <c r="J49" s="67"/>
      <c r="K49" s="67"/>
      <c r="L49" s="67"/>
      <c r="M49" s="67"/>
      <c r="N49" s="67"/>
      <c r="O49" s="67"/>
      <c r="P49" s="67"/>
      <c r="Q49" s="67"/>
      <c r="R49" s="67"/>
      <c r="S49" s="67"/>
      <c r="T49" s="72"/>
      <c r="U49" s="72"/>
      <c r="V49" s="72"/>
    </row>
    <row r="50" spans="1:22" s="62" customFormat="1" ht="21.25" customHeight="1" x14ac:dyDescent="0.2">
      <c r="A50" s="148" t="s">
        <v>473</v>
      </c>
      <c r="B50" s="149"/>
      <c r="C50" s="149"/>
      <c r="D50" s="149"/>
      <c r="E50" s="149"/>
      <c r="F50" s="149"/>
      <c r="G50" s="149"/>
      <c r="H50" s="150"/>
      <c r="I50" s="67"/>
      <c r="J50" s="67"/>
      <c r="K50" s="67"/>
      <c r="L50" s="67"/>
      <c r="M50" s="67"/>
      <c r="N50" s="67"/>
      <c r="O50" s="67"/>
      <c r="P50" s="67"/>
      <c r="Q50" s="67"/>
      <c r="R50" s="67"/>
      <c r="S50" s="67"/>
      <c r="T50" s="72"/>
      <c r="U50" s="72"/>
      <c r="V50" s="72"/>
    </row>
    <row r="51" spans="1:22" s="62" customFormat="1" ht="19" x14ac:dyDescent="0.2">
      <c r="A51" s="145">
        <f>V51</f>
        <v>0</v>
      </c>
      <c r="B51" s="146"/>
      <c r="C51" s="146"/>
      <c r="D51" s="146"/>
      <c r="E51" s="146"/>
      <c r="F51" s="146"/>
      <c r="G51" s="146"/>
      <c r="H51" s="147"/>
      <c r="I51" s="67"/>
      <c r="J51" s="67"/>
      <c r="K51" s="67"/>
      <c r="L51" s="67"/>
      <c r="M51" s="67"/>
      <c r="N51" s="67"/>
      <c r="O51" s="67"/>
      <c r="P51" s="67"/>
      <c r="Q51" s="67"/>
      <c r="R51" s="67"/>
      <c r="S51" s="67"/>
      <c r="T51" s="72"/>
      <c r="U51" s="72"/>
      <c r="V51" s="112">
        <f>Misc!B25</f>
        <v>0</v>
      </c>
    </row>
    <row r="52" spans="1:22" s="62" customFormat="1" ht="21.25" customHeight="1" x14ac:dyDescent="0.2">
      <c r="A52" s="98" t="s">
        <v>507</v>
      </c>
      <c r="B52" s="106">
        <f>IF(CVS!C23="", "", CVS!C23)</f>
        <v>0</v>
      </c>
      <c r="C52" s="144" t="s">
        <v>478</v>
      </c>
      <c r="D52" s="144"/>
      <c r="E52" s="107">
        <f>IF(CVS!C24="", "", CVS!C24)</f>
        <v>0</v>
      </c>
      <c r="F52" s="100"/>
      <c r="G52" s="100"/>
      <c r="H52" s="108"/>
      <c r="I52" s="67"/>
      <c r="J52" s="67"/>
      <c r="K52" s="67"/>
      <c r="L52" s="67"/>
      <c r="M52" s="67"/>
      <c r="N52" s="67"/>
      <c r="O52" s="67"/>
      <c r="P52" s="67"/>
      <c r="Q52" s="67"/>
      <c r="R52" s="67"/>
      <c r="S52" s="67"/>
      <c r="T52" s="72"/>
      <c r="U52" s="72"/>
      <c r="V52" s="72"/>
    </row>
    <row r="53" spans="1:22" s="62" customFormat="1" ht="21.25" customHeight="1" x14ac:dyDescent="0.2">
      <c r="A53" s="148" t="s">
        <v>481</v>
      </c>
      <c r="B53" s="149"/>
      <c r="C53" s="149"/>
      <c r="D53" s="149"/>
      <c r="E53" s="149"/>
      <c r="F53" s="149"/>
      <c r="G53" s="149"/>
      <c r="H53" s="150"/>
      <c r="I53" s="67"/>
      <c r="J53" s="67"/>
      <c r="K53" s="67"/>
      <c r="L53" s="67"/>
      <c r="M53" s="67"/>
      <c r="N53" s="67"/>
      <c r="O53" s="67"/>
      <c r="P53" s="67"/>
      <c r="Q53" s="67"/>
      <c r="R53" s="67"/>
      <c r="S53" s="67"/>
      <c r="T53" s="72"/>
      <c r="U53" s="72"/>
      <c r="V53" s="72"/>
    </row>
    <row r="54" spans="1:22" s="62" customFormat="1" ht="19" x14ac:dyDescent="0.2">
      <c r="A54" s="184">
        <f>V54</f>
        <v>0</v>
      </c>
      <c r="B54" s="185"/>
      <c r="C54" s="185"/>
      <c r="D54" s="185"/>
      <c r="E54" s="185"/>
      <c r="F54" s="185"/>
      <c r="G54" s="185"/>
      <c r="H54" s="186"/>
      <c r="I54" s="67"/>
      <c r="J54" s="67"/>
      <c r="K54" s="67"/>
      <c r="L54" s="67"/>
      <c r="M54" s="67"/>
      <c r="N54" s="67"/>
      <c r="O54" s="67"/>
      <c r="P54" s="67"/>
      <c r="Q54" s="67"/>
      <c r="R54" s="67"/>
      <c r="S54" s="67"/>
      <c r="T54" s="72"/>
      <c r="U54" s="72"/>
      <c r="V54" s="112">
        <f>Misc!B21</f>
        <v>0</v>
      </c>
    </row>
    <row r="55" spans="1:22" s="62" customFormat="1" ht="21.25" customHeight="1" x14ac:dyDescent="0.2">
      <c r="A55" s="148" t="s">
        <v>482</v>
      </c>
      <c r="B55" s="149"/>
      <c r="C55" s="149"/>
      <c r="D55" s="149"/>
      <c r="E55" s="149"/>
      <c r="F55" s="149"/>
      <c r="G55" s="149"/>
      <c r="H55" s="150"/>
      <c r="I55" s="67"/>
      <c r="J55" s="67"/>
      <c r="K55" s="67"/>
      <c r="L55" s="67"/>
      <c r="M55" s="67"/>
      <c r="N55" s="67"/>
      <c r="O55" s="67"/>
      <c r="P55" s="67"/>
      <c r="Q55" s="67"/>
      <c r="R55" s="67"/>
      <c r="S55" s="67"/>
      <c r="T55" s="72"/>
      <c r="U55" s="72"/>
      <c r="V55" s="72"/>
    </row>
    <row r="56" spans="1:22" s="62" customFormat="1" ht="19" x14ac:dyDescent="0.2">
      <c r="A56" s="184">
        <f>V56</f>
        <v>0</v>
      </c>
      <c r="B56" s="185"/>
      <c r="C56" s="185"/>
      <c r="D56" s="185"/>
      <c r="E56" s="185"/>
      <c r="F56" s="185"/>
      <c r="G56" s="185"/>
      <c r="H56" s="186"/>
      <c r="I56" s="67"/>
      <c r="J56" s="67"/>
      <c r="K56" s="67"/>
      <c r="L56" s="67"/>
      <c r="M56" s="67"/>
      <c r="N56" s="67"/>
      <c r="O56" s="67"/>
      <c r="P56" s="67"/>
      <c r="Q56" s="67"/>
      <c r="R56" s="67"/>
      <c r="S56" s="67"/>
      <c r="T56" s="72"/>
      <c r="U56" s="72"/>
      <c r="V56" s="112">
        <f>Summary!B70</f>
        <v>0</v>
      </c>
    </row>
    <row r="57" spans="1:22" s="62" customFormat="1" ht="21.25" customHeight="1" x14ac:dyDescent="0.2">
      <c r="A57" s="148" t="s">
        <v>483</v>
      </c>
      <c r="B57" s="149"/>
      <c r="C57" s="149"/>
      <c r="D57" s="149"/>
      <c r="E57" s="149"/>
      <c r="F57" s="149"/>
      <c r="G57" s="149"/>
      <c r="H57" s="150"/>
      <c r="I57" s="67"/>
      <c r="J57" s="67"/>
      <c r="K57" s="67"/>
      <c r="L57" s="67"/>
      <c r="M57" s="67"/>
      <c r="N57" s="67"/>
      <c r="O57" s="67"/>
      <c r="P57" s="67"/>
      <c r="Q57" s="67"/>
      <c r="R57" s="67"/>
      <c r="S57" s="67"/>
      <c r="T57" s="72"/>
      <c r="U57" s="72"/>
      <c r="V57" s="72"/>
    </row>
    <row r="58" spans="1:22" s="62" customFormat="1" ht="19" x14ac:dyDescent="0.2">
      <c r="A58" s="184">
        <f>V58</f>
        <v>0</v>
      </c>
      <c r="B58" s="185"/>
      <c r="C58" s="185"/>
      <c r="D58" s="185"/>
      <c r="E58" s="185"/>
      <c r="F58" s="185"/>
      <c r="G58" s="185"/>
      <c r="H58" s="186"/>
      <c r="I58" s="67"/>
      <c r="J58" s="67"/>
      <c r="K58" s="67"/>
      <c r="L58" s="67"/>
      <c r="M58" s="67"/>
      <c r="N58" s="67"/>
      <c r="O58" s="67"/>
      <c r="P58" s="67"/>
      <c r="Q58" s="67"/>
      <c r="R58" s="67"/>
      <c r="S58" s="67"/>
      <c r="T58" s="72"/>
      <c r="U58" s="72"/>
      <c r="V58" s="112">
        <f>Summary!B74</f>
        <v>0</v>
      </c>
    </row>
    <row r="59" spans="1:22" s="62" customFormat="1" ht="21.25" customHeight="1" x14ac:dyDescent="0.2">
      <c r="A59" s="154" t="s">
        <v>486</v>
      </c>
      <c r="B59" s="155"/>
      <c r="C59" s="155"/>
      <c r="D59" s="155"/>
      <c r="E59" s="77">
        <f>IF(Info!C44="", "", Info!C44)</f>
        <v>0</v>
      </c>
      <c r="F59" s="77"/>
      <c r="G59" s="77"/>
      <c r="H59" s="76"/>
      <c r="I59" s="67"/>
      <c r="J59" s="67"/>
      <c r="K59" s="67"/>
      <c r="L59" s="67"/>
      <c r="M59" s="67"/>
      <c r="N59" s="67"/>
      <c r="O59" s="67"/>
      <c r="P59" s="67"/>
      <c r="Q59" s="67"/>
      <c r="R59" s="67"/>
      <c r="S59" s="67"/>
      <c r="T59" s="72"/>
      <c r="U59" s="72"/>
      <c r="V59" s="72"/>
    </row>
    <row r="60" spans="1:22" s="62" customFormat="1" ht="21.25" customHeight="1" x14ac:dyDescent="0.2">
      <c r="A60" s="154" t="s">
        <v>487</v>
      </c>
      <c r="B60" s="155"/>
      <c r="C60" s="155"/>
      <c r="D60" s="155"/>
      <c r="E60" s="77">
        <f>IF(Info!C45="", "", Info!C45)</f>
        <v>0</v>
      </c>
      <c r="F60" s="77"/>
      <c r="G60" s="77"/>
      <c r="H60" s="76"/>
      <c r="I60" s="67"/>
      <c r="J60" s="67"/>
      <c r="K60" s="67"/>
      <c r="L60" s="67"/>
      <c r="M60" s="67"/>
      <c r="N60" s="67"/>
      <c r="O60" s="67"/>
      <c r="P60" s="67"/>
      <c r="Q60" s="67"/>
      <c r="R60" s="67"/>
      <c r="S60" s="67"/>
      <c r="T60" s="72"/>
      <c r="U60" s="72"/>
      <c r="V60" s="72"/>
    </row>
    <row r="61" spans="1:22" s="62" customFormat="1" ht="21.25" customHeight="1" x14ac:dyDescent="0.2">
      <c r="A61" s="154" t="s">
        <v>488</v>
      </c>
      <c r="B61" s="155"/>
      <c r="C61" s="155"/>
      <c r="D61" s="155"/>
      <c r="E61" s="77">
        <f>IF(Info!C46="", "", Info!C46)</f>
        <v>0</v>
      </c>
      <c r="F61" s="77"/>
      <c r="G61" s="77"/>
      <c r="H61" s="76"/>
      <c r="I61" s="67"/>
      <c r="J61" s="67"/>
      <c r="K61" s="67"/>
      <c r="L61" s="67"/>
      <c r="M61" s="67"/>
      <c r="N61" s="67"/>
      <c r="O61" s="67"/>
      <c r="P61" s="67"/>
      <c r="Q61" s="67"/>
      <c r="R61" s="67"/>
      <c r="S61" s="67"/>
      <c r="T61" s="72"/>
      <c r="U61" s="72"/>
      <c r="V61" s="72"/>
    </row>
    <row r="62" spans="1:22" s="62" customFormat="1" ht="21.25" customHeight="1" x14ac:dyDescent="0.2">
      <c r="A62" s="154" t="s">
        <v>489</v>
      </c>
      <c r="B62" s="155"/>
      <c r="C62" s="155"/>
      <c r="D62" s="155"/>
      <c r="E62" s="77">
        <f>IF(Info!C47="", "", Info!C47)</f>
        <v>0</v>
      </c>
      <c r="F62" s="77"/>
      <c r="G62" s="77"/>
      <c r="H62" s="76"/>
      <c r="I62" s="67"/>
      <c r="J62" s="67"/>
      <c r="K62" s="67"/>
      <c r="L62" s="67"/>
      <c r="M62" s="67"/>
      <c r="N62" s="67"/>
      <c r="O62" s="67"/>
      <c r="P62" s="67"/>
      <c r="Q62" s="67"/>
      <c r="R62" s="67"/>
      <c r="S62" s="67"/>
      <c r="T62" s="72"/>
      <c r="U62" s="72"/>
      <c r="V62" s="72"/>
    </row>
    <row r="63" spans="1:22" s="62" customFormat="1" ht="21.25" customHeight="1" thickBot="1" x14ac:dyDescent="0.25">
      <c r="A63" s="187" t="s">
        <v>490</v>
      </c>
      <c r="B63" s="188"/>
      <c r="C63" s="188"/>
      <c r="D63" s="188"/>
      <c r="E63" s="109">
        <f>IF(Info!C48="", "", Info!C48)</f>
        <v>0</v>
      </c>
      <c r="F63" s="109"/>
      <c r="G63" s="109"/>
      <c r="H63" s="110"/>
      <c r="I63" s="67"/>
      <c r="J63" s="67"/>
      <c r="K63" s="67"/>
      <c r="L63" s="67"/>
      <c r="M63" s="67"/>
      <c r="N63" s="67"/>
      <c r="O63" s="67"/>
      <c r="P63" s="67"/>
      <c r="Q63" s="67"/>
      <c r="R63" s="67"/>
      <c r="S63" s="67"/>
      <c r="T63" s="72"/>
      <c r="U63" s="72"/>
      <c r="V63" s="72"/>
    </row>
    <row r="64" spans="1:22" s="62" customFormat="1" ht="28" customHeight="1" thickTop="1" thickBot="1" x14ac:dyDescent="0.25">
      <c r="A64" s="189" t="s">
        <v>491</v>
      </c>
      <c r="B64" s="190"/>
      <c r="C64" s="190"/>
      <c r="D64" s="190"/>
      <c r="E64" s="191">
        <f>IF(Info!C32="", "", Info!C32)</f>
        <v>0</v>
      </c>
      <c r="F64" s="191"/>
      <c r="G64" s="191"/>
      <c r="H64" s="192"/>
      <c r="I64" s="67"/>
      <c r="J64" s="67"/>
      <c r="K64" s="67"/>
      <c r="L64" s="67"/>
      <c r="M64" s="67"/>
      <c r="N64" s="67"/>
      <c r="O64" s="67"/>
      <c r="P64" s="67"/>
      <c r="Q64" s="67"/>
      <c r="R64" s="67"/>
      <c r="S64" s="67"/>
      <c r="T64" s="72"/>
      <c r="U64" s="72"/>
      <c r="V64" s="72"/>
    </row>
    <row r="65" spans="1:22" s="62" customFormat="1" ht="28" customHeight="1" thickTop="1" thickBot="1" x14ac:dyDescent="0.25">
      <c r="A65" s="189" t="s">
        <v>492</v>
      </c>
      <c r="B65" s="190"/>
      <c r="C65" s="190"/>
      <c r="D65" s="190"/>
      <c r="E65" s="190">
        <f>IF(Info!C49="", "", Info!C49)</f>
        <v>0</v>
      </c>
      <c r="F65" s="190"/>
      <c r="G65" s="190"/>
      <c r="H65" s="193"/>
      <c r="I65" s="67"/>
      <c r="J65" s="67"/>
      <c r="K65" s="67"/>
      <c r="L65" s="67"/>
      <c r="M65" s="67"/>
      <c r="N65" s="67"/>
      <c r="O65" s="67"/>
      <c r="P65" s="67"/>
      <c r="Q65" s="67"/>
      <c r="R65" s="67"/>
      <c r="S65" s="67"/>
      <c r="T65" s="72"/>
      <c r="U65" s="72"/>
      <c r="V65" s="72"/>
    </row>
    <row r="66" spans="1:22" s="62" customFormat="1" ht="21.25" customHeight="1" thickTop="1" x14ac:dyDescent="0.2">
      <c r="A66" s="67"/>
      <c r="B66" s="67"/>
      <c r="C66" s="67"/>
      <c r="D66" s="67"/>
      <c r="E66" s="67"/>
      <c r="F66" s="67"/>
      <c r="G66" s="67"/>
      <c r="H66" s="67"/>
      <c r="I66" s="67"/>
      <c r="J66" s="67"/>
      <c r="K66" s="67"/>
      <c r="L66" s="67"/>
      <c r="M66" s="67"/>
      <c r="N66" s="67"/>
      <c r="O66" s="67"/>
      <c r="P66" s="67"/>
      <c r="Q66" s="67"/>
      <c r="R66" s="67"/>
      <c r="S66" s="67"/>
      <c r="T66" s="72"/>
      <c r="U66" s="72"/>
      <c r="V66" s="72"/>
    </row>
    <row r="67" spans="1:22" s="62" customFormat="1" ht="21.25" customHeight="1" x14ac:dyDescent="0.2">
      <c r="A67" s="68" t="s">
        <v>258</v>
      </c>
      <c r="B67" s="248">
        <f>Info!C34</f>
        <v>0</v>
      </c>
      <c r="C67" s="249"/>
      <c r="D67" s="249"/>
      <c r="E67" s="249"/>
      <c r="F67" s="249"/>
      <c r="G67" s="249"/>
      <c r="H67" s="249"/>
      <c r="I67" s="67"/>
      <c r="J67" s="67"/>
      <c r="K67" s="67"/>
      <c r="L67" s="67"/>
      <c r="M67" s="67"/>
      <c r="N67" s="67"/>
      <c r="O67" s="67"/>
      <c r="P67" s="67"/>
      <c r="Q67" s="67"/>
      <c r="R67" s="67"/>
      <c r="S67" s="67"/>
      <c r="T67" s="72"/>
      <c r="U67" s="72"/>
      <c r="V67" s="72"/>
    </row>
    <row r="68" spans="1:22" s="62" customFormat="1" ht="21.25" customHeight="1" x14ac:dyDescent="0.2">
      <c r="A68" s="67"/>
      <c r="B68" s="67"/>
      <c r="C68" s="67"/>
      <c r="D68" s="67"/>
      <c r="E68" s="67"/>
      <c r="F68" s="67"/>
      <c r="G68" s="67"/>
      <c r="H68" s="67"/>
      <c r="I68" s="67"/>
      <c r="J68" s="67"/>
      <c r="K68" s="67"/>
      <c r="L68" s="67"/>
      <c r="M68" s="67"/>
      <c r="N68" s="67"/>
      <c r="O68" s="67"/>
      <c r="P68" s="67"/>
      <c r="Q68" s="67"/>
      <c r="R68" s="67"/>
      <c r="S68" s="67"/>
      <c r="T68" s="72"/>
      <c r="U68" s="72"/>
      <c r="V68" s="72"/>
    </row>
    <row r="69" spans="1:22" s="62" customFormat="1" ht="21.25" customHeight="1" x14ac:dyDescent="0.2">
      <c r="A69" s="67"/>
      <c r="B69" s="67"/>
      <c r="C69" s="67"/>
      <c r="D69" s="67"/>
      <c r="E69" s="67"/>
      <c r="F69" s="67"/>
      <c r="G69" s="67"/>
      <c r="H69" s="67"/>
      <c r="I69" s="67"/>
      <c r="J69" s="67"/>
      <c r="K69" s="67"/>
      <c r="L69" s="67"/>
      <c r="M69" s="67"/>
      <c r="N69" s="67"/>
      <c r="O69" s="67"/>
      <c r="P69" s="67"/>
      <c r="Q69" s="67"/>
      <c r="R69" s="67"/>
      <c r="S69" s="67"/>
      <c r="T69" s="72"/>
      <c r="U69" s="72"/>
      <c r="V69" s="72"/>
    </row>
    <row r="70" spans="1:22" s="62" customFormat="1" ht="21.25" customHeight="1" x14ac:dyDescent="0.2">
      <c r="A70" s="67"/>
      <c r="B70" s="67"/>
      <c r="C70" s="67"/>
      <c r="D70" s="67"/>
      <c r="E70" s="67"/>
      <c r="F70" s="67"/>
      <c r="G70" s="67"/>
      <c r="H70" s="67"/>
      <c r="I70" s="67"/>
      <c r="J70" s="67"/>
      <c r="K70" s="67"/>
      <c r="L70" s="67"/>
      <c r="M70" s="67"/>
      <c r="N70" s="67"/>
      <c r="O70" s="67"/>
      <c r="P70" s="67"/>
      <c r="Q70" s="67"/>
      <c r="R70" s="67"/>
      <c r="S70" s="67"/>
      <c r="T70" s="72"/>
      <c r="U70" s="72"/>
      <c r="V70" s="72"/>
    </row>
    <row r="71" spans="1:22" s="62" customFormat="1" ht="21.25" customHeight="1" x14ac:dyDescent="0.2">
      <c r="A71" s="67"/>
      <c r="B71" s="67"/>
      <c r="C71" s="67"/>
      <c r="D71" s="67"/>
      <c r="E71" s="67"/>
      <c r="F71" s="67"/>
      <c r="G71" s="67"/>
      <c r="H71" s="67"/>
      <c r="I71" s="67"/>
      <c r="J71" s="67"/>
      <c r="K71" s="67"/>
      <c r="L71" s="67"/>
      <c r="M71" s="67"/>
      <c r="N71" s="67"/>
      <c r="O71" s="67"/>
      <c r="P71" s="67"/>
      <c r="Q71" s="67"/>
      <c r="R71" s="67"/>
      <c r="S71" s="67"/>
      <c r="T71" s="72"/>
      <c r="U71" s="72"/>
      <c r="V71" s="72"/>
    </row>
    <row r="72" spans="1:22" s="62" customFormat="1" ht="21.25" customHeight="1" x14ac:dyDescent="0.2">
      <c r="A72" s="67"/>
      <c r="B72" s="67"/>
      <c r="C72" s="67"/>
      <c r="D72" s="67"/>
      <c r="E72" s="67"/>
      <c r="F72" s="67"/>
      <c r="G72" s="67"/>
      <c r="H72" s="67"/>
      <c r="I72" s="67"/>
      <c r="J72" s="67"/>
      <c r="K72" s="67"/>
      <c r="L72" s="67"/>
      <c r="M72" s="67"/>
      <c r="N72" s="67"/>
      <c r="O72" s="67"/>
      <c r="P72" s="67"/>
      <c r="Q72" s="67"/>
      <c r="R72" s="67"/>
      <c r="S72" s="67"/>
      <c r="T72" s="72"/>
      <c r="U72" s="72"/>
      <c r="V72" s="72"/>
    </row>
    <row r="73" spans="1:22" s="62" customFormat="1" ht="21.25" customHeight="1" x14ac:dyDescent="0.2">
      <c r="A73" s="67"/>
      <c r="B73" s="67"/>
      <c r="C73" s="67"/>
      <c r="D73" s="67"/>
      <c r="E73" s="67"/>
      <c r="F73" s="67"/>
      <c r="G73" s="67"/>
      <c r="H73" s="67"/>
      <c r="I73" s="67"/>
      <c r="J73" s="67"/>
      <c r="K73" s="67"/>
      <c r="L73" s="67"/>
      <c r="M73" s="67"/>
      <c r="N73" s="67"/>
      <c r="O73" s="67"/>
      <c r="P73" s="67"/>
      <c r="Q73" s="67"/>
      <c r="R73" s="67"/>
      <c r="S73" s="67"/>
      <c r="T73" s="72"/>
      <c r="U73" s="72"/>
      <c r="V73" s="72"/>
    </row>
    <row r="74" spans="1:22" s="62" customFormat="1" ht="21.25" customHeight="1" x14ac:dyDescent="0.2">
      <c r="A74" s="67"/>
      <c r="B74" s="67"/>
      <c r="C74" s="67"/>
      <c r="D74" s="67"/>
      <c r="E74" s="67"/>
      <c r="F74" s="67"/>
      <c r="G74" s="67"/>
      <c r="H74" s="67"/>
      <c r="I74" s="67"/>
      <c r="J74" s="67"/>
      <c r="K74" s="67"/>
      <c r="L74" s="67"/>
      <c r="M74" s="67"/>
      <c r="N74" s="67"/>
      <c r="O74" s="67"/>
      <c r="P74" s="67"/>
      <c r="Q74" s="67"/>
      <c r="R74" s="67"/>
      <c r="S74" s="67"/>
      <c r="T74" s="72"/>
      <c r="U74" s="72"/>
      <c r="V74" s="72"/>
    </row>
    <row r="75" spans="1:22" s="62" customFormat="1" ht="21.25" customHeight="1" x14ac:dyDescent="0.2">
      <c r="A75" s="67"/>
      <c r="B75" s="67"/>
      <c r="C75" s="67"/>
      <c r="D75" s="67"/>
      <c r="E75" s="67"/>
      <c r="F75" s="67"/>
      <c r="G75" s="67"/>
      <c r="H75" s="67"/>
      <c r="I75" s="67"/>
      <c r="J75" s="67"/>
      <c r="K75" s="67"/>
      <c r="L75" s="67"/>
      <c r="M75" s="67"/>
      <c r="N75" s="67"/>
      <c r="O75" s="67"/>
      <c r="P75" s="67"/>
      <c r="Q75" s="67"/>
      <c r="R75" s="67"/>
      <c r="S75" s="67"/>
      <c r="T75" s="72"/>
      <c r="U75" s="72"/>
      <c r="V75" s="72"/>
    </row>
    <row r="76" spans="1:22" s="62" customFormat="1" ht="21.25" customHeight="1" x14ac:dyDescent="0.2">
      <c r="A76" s="67"/>
      <c r="B76" s="67"/>
      <c r="C76" s="67"/>
      <c r="D76" s="67"/>
      <c r="E76" s="67"/>
      <c r="F76" s="67"/>
      <c r="G76" s="67"/>
      <c r="H76" s="67"/>
      <c r="I76" s="67"/>
      <c r="J76" s="67"/>
      <c r="K76" s="67"/>
      <c r="L76" s="67"/>
      <c r="M76" s="67"/>
      <c r="N76" s="67"/>
      <c r="O76" s="67"/>
      <c r="P76" s="67"/>
      <c r="Q76" s="67"/>
      <c r="R76" s="67"/>
      <c r="S76" s="67"/>
      <c r="T76" s="72"/>
      <c r="U76" s="72"/>
      <c r="V76" s="72"/>
    </row>
    <row r="77" spans="1:22" s="62" customFormat="1" ht="21.25" customHeight="1" x14ac:dyDescent="0.2">
      <c r="A77" s="67"/>
      <c r="B77" s="67"/>
      <c r="C77" s="67"/>
      <c r="D77" s="67"/>
      <c r="E77" s="67"/>
      <c r="F77" s="67"/>
      <c r="G77" s="67"/>
      <c r="H77" s="67"/>
      <c r="I77" s="67"/>
      <c r="J77" s="67"/>
      <c r="K77" s="67"/>
      <c r="L77" s="67"/>
      <c r="M77" s="67"/>
      <c r="N77" s="67"/>
      <c r="O77" s="67"/>
      <c r="P77" s="67"/>
      <c r="Q77" s="67"/>
      <c r="R77" s="67"/>
      <c r="S77" s="67"/>
      <c r="T77" s="72"/>
      <c r="U77" s="72"/>
      <c r="V77" s="72"/>
    </row>
    <row r="78" spans="1:22" s="62" customFormat="1" ht="21.25" customHeight="1" x14ac:dyDescent="0.2">
      <c r="A78" s="67"/>
      <c r="B78" s="67"/>
      <c r="C78" s="67"/>
      <c r="D78" s="67"/>
      <c r="E78" s="67"/>
      <c r="F78" s="67"/>
      <c r="G78" s="67"/>
      <c r="H78" s="67"/>
      <c r="I78" s="67"/>
      <c r="J78" s="67"/>
      <c r="K78" s="67"/>
      <c r="L78" s="67"/>
      <c r="M78" s="67"/>
      <c r="N78" s="67"/>
      <c r="O78" s="67"/>
      <c r="P78" s="67"/>
      <c r="Q78" s="67"/>
      <c r="R78" s="67"/>
      <c r="S78" s="67"/>
      <c r="T78" s="72"/>
      <c r="U78" s="72"/>
      <c r="V78" s="72"/>
    </row>
    <row r="79" spans="1:22" s="62" customFormat="1" ht="21.25" customHeight="1" x14ac:dyDescent="0.2">
      <c r="A79" s="67"/>
      <c r="B79" s="67"/>
      <c r="C79" s="67"/>
      <c r="D79" s="67"/>
      <c r="E79" s="67"/>
      <c r="F79" s="67"/>
      <c r="G79" s="67"/>
      <c r="H79" s="67"/>
      <c r="I79" s="67"/>
      <c r="J79" s="67"/>
      <c r="K79" s="67"/>
      <c r="L79" s="67"/>
      <c r="M79" s="67"/>
      <c r="N79" s="67"/>
      <c r="O79" s="67"/>
      <c r="P79" s="67"/>
      <c r="Q79" s="67"/>
      <c r="R79" s="67"/>
      <c r="S79" s="67"/>
      <c r="T79" s="72"/>
      <c r="U79" s="72"/>
      <c r="V79" s="72"/>
    </row>
    <row r="80" spans="1:22" s="62" customFormat="1" ht="21.25" customHeight="1" x14ac:dyDescent="0.2">
      <c r="A80" s="67"/>
      <c r="B80" s="67"/>
      <c r="C80" s="67"/>
      <c r="D80" s="67"/>
      <c r="E80" s="67"/>
      <c r="F80" s="67"/>
      <c r="G80" s="67"/>
      <c r="H80" s="67"/>
      <c r="I80" s="67"/>
      <c r="J80" s="67"/>
      <c r="K80" s="67"/>
      <c r="L80" s="67"/>
      <c r="M80" s="67"/>
      <c r="N80" s="67"/>
      <c r="O80" s="67"/>
      <c r="P80" s="67"/>
      <c r="Q80" s="67"/>
      <c r="R80" s="67"/>
      <c r="S80" s="67"/>
      <c r="T80" s="72"/>
      <c r="U80" s="72"/>
      <c r="V80" s="72"/>
    </row>
    <row r="81" spans="1:22" s="62" customFormat="1" ht="21.25" customHeight="1" x14ac:dyDescent="0.2">
      <c r="A81" s="67"/>
      <c r="B81" s="67"/>
      <c r="C81" s="67"/>
      <c r="D81" s="67"/>
      <c r="E81" s="67"/>
      <c r="F81" s="67"/>
      <c r="G81" s="67"/>
      <c r="H81" s="67"/>
      <c r="I81" s="67"/>
      <c r="J81" s="67"/>
      <c r="K81" s="67"/>
      <c r="L81" s="67"/>
      <c r="M81" s="67"/>
      <c r="N81" s="67"/>
      <c r="O81" s="67"/>
      <c r="P81" s="67"/>
      <c r="Q81" s="67"/>
      <c r="R81" s="67"/>
      <c r="S81" s="67"/>
      <c r="T81" s="72"/>
      <c r="U81" s="72"/>
      <c r="V81" s="72"/>
    </row>
    <row r="82" spans="1:22" s="62" customFormat="1" ht="21.25" customHeight="1" x14ac:dyDescent="0.2">
      <c r="A82" s="67"/>
      <c r="B82" s="67"/>
      <c r="C82" s="67"/>
      <c r="D82" s="67"/>
      <c r="E82" s="67"/>
      <c r="F82" s="67"/>
      <c r="G82" s="67"/>
      <c r="H82" s="67"/>
      <c r="I82" s="67"/>
      <c r="J82" s="67"/>
      <c r="K82" s="67"/>
      <c r="L82" s="67"/>
      <c r="M82" s="67"/>
      <c r="N82" s="67"/>
      <c r="O82" s="67"/>
      <c r="P82" s="67"/>
      <c r="Q82" s="67"/>
      <c r="R82" s="67"/>
      <c r="S82" s="67"/>
      <c r="T82" s="72"/>
      <c r="U82" s="72"/>
      <c r="V82" s="72"/>
    </row>
    <row r="83" spans="1:22" s="62" customFormat="1" ht="21.25" customHeight="1" x14ac:dyDescent="0.2">
      <c r="A83" s="67"/>
      <c r="B83" s="67"/>
      <c r="C83" s="67"/>
      <c r="D83" s="67"/>
      <c r="E83" s="67"/>
      <c r="F83" s="67"/>
      <c r="G83" s="67"/>
      <c r="H83" s="67"/>
      <c r="I83" s="67"/>
      <c r="J83" s="67"/>
      <c r="K83" s="67"/>
      <c r="L83" s="67"/>
      <c r="M83" s="67"/>
      <c r="N83" s="67"/>
      <c r="O83" s="67"/>
      <c r="P83" s="67"/>
      <c r="Q83" s="67"/>
      <c r="R83" s="67"/>
      <c r="S83" s="67"/>
      <c r="T83" s="72"/>
      <c r="U83" s="72"/>
      <c r="V83" s="72"/>
    </row>
    <row r="84" spans="1:22" s="62" customFormat="1" ht="21.25" customHeight="1" x14ac:dyDescent="0.2">
      <c r="A84" s="67"/>
      <c r="B84" s="67"/>
      <c r="C84" s="67"/>
      <c r="D84" s="67"/>
      <c r="E84" s="67"/>
      <c r="F84" s="67"/>
      <c r="G84" s="67"/>
      <c r="H84" s="67"/>
      <c r="I84" s="67"/>
      <c r="J84" s="67"/>
      <c r="K84" s="67"/>
      <c r="L84" s="67"/>
      <c r="M84" s="67"/>
      <c r="N84" s="67"/>
      <c r="O84" s="67"/>
      <c r="P84" s="67"/>
      <c r="Q84" s="67"/>
      <c r="R84" s="67"/>
      <c r="S84" s="67"/>
      <c r="T84" s="72"/>
      <c r="U84" s="72"/>
      <c r="V84" s="72"/>
    </row>
    <row r="85" spans="1:22" s="62" customFormat="1" ht="21.25" customHeight="1" x14ac:dyDescent="0.2">
      <c r="A85" s="67"/>
      <c r="B85" s="67"/>
      <c r="C85" s="67"/>
      <c r="D85" s="67"/>
      <c r="E85" s="67"/>
      <c r="F85" s="67"/>
      <c r="G85" s="67"/>
      <c r="H85" s="67"/>
      <c r="I85" s="67"/>
      <c r="J85" s="67"/>
      <c r="K85" s="67"/>
      <c r="L85" s="67"/>
      <c r="M85" s="67"/>
      <c r="N85" s="67"/>
      <c r="O85" s="67"/>
      <c r="P85" s="67"/>
      <c r="Q85" s="67"/>
      <c r="R85" s="67"/>
      <c r="S85" s="67"/>
      <c r="T85" s="72"/>
      <c r="U85" s="72"/>
      <c r="V85" s="72"/>
    </row>
    <row r="86" spans="1:22" s="62" customFormat="1" ht="21.25" customHeight="1" x14ac:dyDescent="0.2">
      <c r="A86" s="67"/>
      <c r="B86" s="67"/>
      <c r="C86" s="67"/>
      <c r="D86" s="67"/>
      <c r="E86" s="67"/>
      <c r="F86" s="67"/>
      <c r="G86" s="67"/>
      <c r="H86" s="67"/>
      <c r="I86" s="67"/>
      <c r="J86" s="67"/>
      <c r="K86" s="67"/>
      <c r="L86" s="67"/>
      <c r="M86" s="67"/>
      <c r="N86" s="67"/>
      <c r="O86" s="67"/>
      <c r="P86" s="67"/>
      <c r="Q86" s="67"/>
      <c r="R86" s="67"/>
      <c r="S86" s="67"/>
      <c r="T86" s="72"/>
      <c r="U86" s="72"/>
      <c r="V86" s="72"/>
    </row>
    <row r="87" spans="1:22" s="62" customFormat="1" ht="21.25" customHeight="1" x14ac:dyDescent="0.2">
      <c r="A87" s="67"/>
      <c r="B87" s="67"/>
      <c r="C87" s="67"/>
      <c r="D87" s="67"/>
      <c r="E87" s="67"/>
      <c r="F87" s="67"/>
      <c r="G87" s="67"/>
      <c r="H87" s="67"/>
      <c r="I87" s="67"/>
      <c r="J87" s="67"/>
      <c r="K87" s="67"/>
      <c r="L87" s="67"/>
      <c r="M87" s="67"/>
      <c r="N87" s="67"/>
      <c r="O87" s="67"/>
      <c r="P87" s="67"/>
      <c r="Q87" s="67"/>
      <c r="R87" s="67"/>
      <c r="S87" s="67"/>
      <c r="T87" s="72"/>
      <c r="U87" s="72"/>
      <c r="V87" s="72"/>
    </row>
    <row r="88" spans="1:22" s="62" customFormat="1" ht="21.25" customHeight="1" x14ac:dyDescent="0.2">
      <c r="A88" s="67"/>
      <c r="B88" s="67"/>
      <c r="C88" s="67"/>
      <c r="D88" s="67"/>
      <c r="E88" s="67"/>
      <c r="F88" s="67"/>
      <c r="G88" s="67"/>
      <c r="H88" s="67"/>
      <c r="I88" s="67"/>
      <c r="J88" s="67"/>
      <c r="K88" s="67"/>
      <c r="L88" s="67"/>
      <c r="M88" s="67"/>
      <c r="N88" s="67"/>
      <c r="O88" s="67"/>
      <c r="P88" s="67"/>
      <c r="Q88" s="67"/>
      <c r="R88" s="67"/>
      <c r="S88" s="67"/>
      <c r="T88" s="72"/>
      <c r="U88" s="72"/>
      <c r="V88" s="72"/>
    </row>
    <row r="89" spans="1:22" s="62" customFormat="1" ht="21.25" customHeight="1" x14ac:dyDescent="0.2">
      <c r="A89" s="67"/>
      <c r="B89" s="67"/>
      <c r="C89" s="67"/>
      <c r="D89" s="67"/>
      <c r="E89" s="67"/>
      <c r="F89" s="67"/>
      <c r="G89" s="67"/>
      <c r="H89" s="67"/>
      <c r="I89" s="67"/>
      <c r="J89" s="67"/>
      <c r="K89" s="67"/>
      <c r="L89" s="67"/>
      <c r="M89" s="67"/>
      <c r="N89" s="67"/>
      <c r="O89" s="67"/>
      <c r="P89" s="67"/>
      <c r="Q89" s="67"/>
      <c r="R89" s="67"/>
      <c r="S89" s="67"/>
      <c r="T89" s="72"/>
      <c r="U89" s="72"/>
      <c r="V89" s="72"/>
    </row>
    <row r="90" spans="1:22" s="62" customFormat="1" ht="21.25" customHeight="1" x14ac:dyDescent="0.2">
      <c r="A90" s="67"/>
      <c r="B90" s="67"/>
      <c r="C90" s="67"/>
      <c r="D90" s="67"/>
      <c r="E90" s="67"/>
      <c r="F90" s="67"/>
      <c r="G90" s="67"/>
      <c r="H90" s="67"/>
      <c r="I90" s="67"/>
      <c r="J90" s="67"/>
      <c r="K90" s="67"/>
      <c r="L90" s="67"/>
      <c r="M90" s="67"/>
      <c r="N90" s="67"/>
      <c r="O90" s="67"/>
      <c r="P90" s="67"/>
      <c r="Q90" s="67"/>
      <c r="R90" s="67"/>
      <c r="S90" s="67"/>
      <c r="T90" s="72"/>
      <c r="U90" s="72"/>
      <c r="V90" s="72"/>
    </row>
    <row r="91" spans="1:22" s="62" customFormat="1" ht="21.25" customHeight="1" x14ac:dyDescent="0.2">
      <c r="A91" s="67"/>
      <c r="B91" s="67"/>
      <c r="C91" s="67"/>
      <c r="D91" s="67"/>
      <c r="E91" s="67"/>
      <c r="F91" s="67"/>
      <c r="G91" s="67"/>
      <c r="H91" s="67"/>
      <c r="I91" s="67"/>
      <c r="J91" s="67"/>
      <c r="K91" s="67"/>
      <c r="L91" s="67"/>
      <c r="M91" s="67"/>
      <c r="N91" s="67"/>
      <c r="O91" s="67"/>
      <c r="P91" s="67"/>
      <c r="Q91" s="67"/>
      <c r="R91" s="67"/>
      <c r="S91" s="67"/>
      <c r="T91" s="72"/>
      <c r="U91" s="72"/>
      <c r="V91" s="72"/>
    </row>
    <row r="92" spans="1:22" s="62" customFormat="1" ht="21.25" customHeight="1" x14ac:dyDescent="0.2">
      <c r="A92" s="67"/>
      <c r="B92" s="67"/>
      <c r="C92" s="67"/>
      <c r="D92" s="67"/>
      <c r="E92" s="67"/>
      <c r="F92" s="67"/>
      <c r="G92" s="67"/>
      <c r="H92" s="67"/>
      <c r="I92" s="67"/>
      <c r="J92" s="67"/>
      <c r="K92" s="67"/>
      <c r="L92" s="67"/>
      <c r="M92" s="67"/>
      <c r="N92" s="67"/>
      <c r="O92" s="67"/>
      <c r="P92" s="67"/>
      <c r="Q92" s="67"/>
      <c r="R92" s="67"/>
      <c r="S92" s="67"/>
      <c r="T92" s="72"/>
      <c r="U92" s="72"/>
      <c r="V92" s="72"/>
    </row>
    <row r="93" spans="1:22" s="62" customFormat="1" ht="21.25" customHeight="1" x14ac:dyDescent="0.2">
      <c r="A93" s="67"/>
      <c r="B93" s="67"/>
      <c r="C93" s="67"/>
      <c r="D93" s="67"/>
      <c r="E93" s="67"/>
      <c r="F93" s="67"/>
      <c r="G93" s="67"/>
      <c r="H93" s="67"/>
      <c r="I93" s="67"/>
      <c r="J93" s="67"/>
      <c r="K93" s="67"/>
      <c r="L93" s="67"/>
      <c r="M93" s="67"/>
      <c r="N93" s="67"/>
      <c r="O93" s="67"/>
      <c r="P93" s="67"/>
      <c r="Q93" s="67"/>
      <c r="R93" s="67"/>
      <c r="S93" s="67"/>
      <c r="T93" s="72"/>
      <c r="U93" s="72"/>
      <c r="V93" s="72"/>
    </row>
    <row r="94" spans="1:22" s="62" customFormat="1" ht="21.25" customHeight="1" x14ac:dyDescent="0.2">
      <c r="A94" s="67"/>
      <c r="B94" s="67"/>
      <c r="C94" s="67"/>
      <c r="D94" s="67"/>
      <c r="E94" s="67"/>
      <c r="F94" s="67"/>
      <c r="G94" s="67"/>
      <c r="H94" s="67"/>
      <c r="I94" s="67"/>
      <c r="J94" s="67"/>
      <c r="K94" s="67"/>
      <c r="L94" s="67"/>
      <c r="M94" s="67"/>
      <c r="N94" s="67"/>
      <c r="O94" s="67"/>
      <c r="P94" s="67"/>
      <c r="Q94" s="67"/>
      <c r="R94" s="67"/>
      <c r="S94" s="67"/>
      <c r="T94" s="72"/>
      <c r="U94" s="72"/>
      <c r="V94" s="72"/>
    </row>
    <row r="95" spans="1:22" s="62" customFormat="1" ht="21.25" customHeight="1" x14ac:dyDescent="0.2">
      <c r="A95" s="67"/>
      <c r="B95" s="67"/>
      <c r="C95" s="67"/>
      <c r="D95" s="67"/>
      <c r="E95" s="67"/>
      <c r="F95" s="67"/>
      <c r="G95" s="67"/>
      <c r="H95" s="67"/>
      <c r="I95" s="67"/>
      <c r="J95" s="67"/>
      <c r="K95" s="67"/>
      <c r="L95" s="67"/>
      <c r="M95" s="67"/>
      <c r="N95" s="67"/>
      <c r="O95" s="67"/>
      <c r="P95" s="67"/>
      <c r="Q95" s="67"/>
      <c r="R95" s="67"/>
      <c r="S95" s="67"/>
      <c r="T95" s="72"/>
      <c r="U95" s="72"/>
      <c r="V95" s="72"/>
    </row>
    <row r="96" spans="1:22" s="62" customFormat="1" ht="21.25" customHeight="1" x14ac:dyDescent="0.2">
      <c r="A96" s="67"/>
      <c r="B96" s="67"/>
      <c r="C96" s="67"/>
      <c r="D96" s="67"/>
      <c r="E96" s="67"/>
      <c r="F96" s="67"/>
      <c r="G96" s="67"/>
      <c r="H96" s="67"/>
      <c r="I96" s="67"/>
      <c r="J96" s="67"/>
      <c r="K96" s="67"/>
      <c r="L96" s="67"/>
      <c r="M96" s="67"/>
      <c r="N96" s="67"/>
      <c r="O96" s="67"/>
      <c r="P96" s="67"/>
      <c r="Q96" s="67"/>
      <c r="R96" s="67"/>
      <c r="S96" s="67"/>
      <c r="T96" s="72"/>
      <c r="U96" s="72"/>
      <c r="V96" s="72"/>
    </row>
    <row r="97" spans="1:22" s="62" customFormat="1" ht="21.25" customHeight="1" x14ac:dyDescent="0.2">
      <c r="A97" s="67"/>
      <c r="B97" s="67"/>
      <c r="C97" s="67"/>
      <c r="D97" s="67"/>
      <c r="E97" s="67"/>
      <c r="F97" s="67"/>
      <c r="G97" s="67"/>
      <c r="H97" s="67"/>
      <c r="I97" s="67"/>
      <c r="J97" s="67"/>
      <c r="K97" s="67"/>
      <c r="L97" s="67"/>
      <c r="M97" s="67"/>
      <c r="N97" s="67"/>
      <c r="O97" s="67"/>
      <c r="P97" s="67"/>
      <c r="Q97" s="67"/>
      <c r="R97" s="67"/>
      <c r="S97" s="67"/>
      <c r="T97" s="72"/>
      <c r="U97" s="72"/>
      <c r="V97" s="72"/>
    </row>
    <row r="98" spans="1:22" s="62" customFormat="1" ht="21.25" customHeight="1" x14ac:dyDescent="0.2">
      <c r="A98" s="67"/>
      <c r="B98" s="67"/>
      <c r="C98" s="67"/>
      <c r="D98" s="67"/>
      <c r="E98" s="67"/>
      <c r="F98" s="67"/>
      <c r="G98" s="67"/>
      <c r="H98" s="67"/>
      <c r="I98" s="67"/>
      <c r="J98" s="67"/>
      <c r="K98" s="67"/>
      <c r="L98" s="67"/>
      <c r="M98" s="67"/>
      <c r="N98" s="67"/>
      <c r="O98" s="67"/>
      <c r="P98" s="67"/>
      <c r="Q98" s="67"/>
      <c r="R98" s="67"/>
      <c r="S98" s="67"/>
      <c r="T98" s="72"/>
      <c r="U98" s="72"/>
      <c r="V98" s="72"/>
    </row>
    <row r="99" spans="1:22" s="62" customFormat="1" ht="21.25" customHeight="1" x14ac:dyDescent="0.2">
      <c r="A99" s="67"/>
      <c r="B99" s="67"/>
      <c r="C99" s="67"/>
      <c r="D99" s="67"/>
      <c r="E99" s="67"/>
      <c r="F99" s="67"/>
      <c r="G99" s="67"/>
      <c r="H99" s="67"/>
      <c r="I99" s="67"/>
      <c r="J99" s="67"/>
      <c r="K99" s="67"/>
      <c r="L99" s="67"/>
      <c r="M99" s="67"/>
      <c r="N99" s="67"/>
      <c r="O99" s="67"/>
      <c r="P99" s="67"/>
      <c r="Q99" s="67"/>
      <c r="R99" s="67"/>
      <c r="S99" s="67"/>
      <c r="T99" s="72"/>
      <c r="U99" s="72"/>
      <c r="V99" s="72"/>
    </row>
    <row r="100" spans="1:22" s="62" customFormat="1" ht="21.25" customHeight="1" x14ac:dyDescent="0.2">
      <c r="A100" s="67"/>
      <c r="B100" s="67"/>
      <c r="C100" s="67"/>
      <c r="D100" s="67"/>
      <c r="E100" s="67"/>
      <c r="F100" s="67"/>
      <c r="G100" s="67"/>
      <c r="H100" s="67"/>
      <c r="I100" s="67"/>
      <c r="J100" s="67"/>
      <c r="K100" s="67"/>
      <c r="L100" s="67"/>
      <c r="M100" s="67"/>
      <c r="N100" s="67"/>
      <c r="O100" s="67"/>
      <c r="P100" s="67"/>
      <c r="Q100" s="67"/>
      <c r="R100" s="67"/>
      <c r="S100" s="67"/>
      <c r="T100" s="72"/>
      <c r="U100" s="72"/>
      <c r="V100" s="72"/>
    </row>
    <row r="101" spans="1:22" s="62" customFormat="1" ht="21.25" customHeight="1" x14ac:dyDescent="0.2">
      <c r="A101" s="67"/>
      <c r="B101" s="67"/>
      <c r="C101" s="67"/>
      <c r="D101" s="67"/>
      <c r="E101" s="67"/>
      <c r="F101" s="67"/>
      <c r="G101" s="67"/>
      <c r="H101" s="67"/>
      <c r="I101" s="67"/>
      <c r="J101" s="67"/>
      <c r="K101" s="67"/>
      <c r="L101" s="67"/>
      <c r="M101" s="67"/>
      <c r="N101" s="67"/>
      <c r="O101" s="67"/>
      <c r="P101" s="67"/>
      <c r="Q101" s="67"/>
      <c r="R101" s="67"/>
      <c r="S101" s="67"/>
      <c r="T101" s="72"/>
      <c r="U101" s="72"/>
      <c r="V101" s="72"/>
    </row>
    <row r="102" spans="1:22" s="62" customFormat="1" ht="21.25" customHeight="1" x14ac:dyDescent="0.2">
      <c r="A102" s="67"/>
      <c r="B102" s="67"/>
      <c r="C102" s="67"/>
      <c r="D102" s="67"/>
      <c r="E102" s="67"/>
      <c r="F102" s="67"/>
      <c r="G102" s="67"/>
      <c r="H102" s="67"/>
      <c r="I102" s="67"/>
      <c r="J102" s="67"/>
      <c r="K102" s="67"/>
      <c r="L102" s="67"/>
      <c r="M102" s="67"/>
      <c r="N102" s="67"/>
      <c r="O102" s="67"/>
      <c r="P102" s="67"/>
      <c r="Q102" s="67"/>
      <c r="R102" s="67"/>
      <c r="S102" s="67"/>
      <c r="T102" s="72"/>
      <c r="U102" s="72"/>
      <c r="V102" s="72"/>
    </row>
    <row r="103" spans="1:22" s="62" customFormat="1" ht="21.25" customHeight="1" x14ac:dyDescent="0.2">
      <c r="A103" s="67"/>
      <c r="B103" s="67"/>
      <c r="C103" s="67"/>
      <c r="D103" s="67"/>
      <c r="E103" s="67"/>
      <c r="F103" s="67"/>
      <c r="G103" s="67"/>
      <c r="H103" s="67"/>
      <c r="I103" s="67"/>
      <c r="J103" s="67"/>
      <c r="K103" s="67"/>
      <c r="L103" s="67"/>
      <c r="M103" s="67"/>
      <c r="N103" s="67"/>
      <c r="O103" s="67"/>
      <c r="P103" s="67"/>
      <c r="Q103" s="67"/>
      <c r="R103" s="67"/>
      <c r="S103" s="67"/>
      <c r="T103" s="72"/>
      <c r="U103" s="72"/>
      <c r="V103" s="72"/>
    </row>
    <row r="104" spans="1:22" s="62" customFormat="1" ht="21.25" customHeight="1" x14ac:dyDescent="0.2">
      <c r="A104" s="67"/>
      <c r="B104" s="67"/>
      <c r="C104" s="67"/>
      <c r="D104" s="67"/>
      <c r="E104" s="67"/>
      <c r="F104" s="67"/>
      <c r="G104" s="67"/>
      <c r="H104" s="67"/>
      <c r="I104" s="67"/>
      <c r="J104" s="67"/>
      <c r="K104" s="67"/>
      <c r="L104" s="67"/>
      <c r="M104" s="67"/>
      <c r="N104" s="67"/>
      <c r="O104" s="67"/>
      <c r="P104" s="67"/>
      <c r="Q104" s="67"/>
      <c r="R104" s="67"/>
      <c r="S104" s="67"/>
      <c r="T104" s="72"/>
      <c r="U104" s="72"/>
      <c r="V104" s="72"/>
    </row>
    <row r="105" spans="1:22" s="62" customFormat="1" ht="21.25" customHeight="1" x14ac:dyDescent="0.2">
      <c r="A105" s="67"/>
      <c r="B105" s="67"/>
      <c r="C105" s="67"/>
      <c r="D105" s="67"/>
      <c r="E105" s="67"/>
      <c r="F105" s="67"/>
      <c r="G105" s="67"/>
      <c r="H105" s="67"/>
      <c r="I105" s="67"/>
      <c r="J105" s="67"/>
      <c r="K105" s="67"/>
      <c r="L105" s="67"/>
      <c r="M105" s="67"/>
      <c r="N105" s="67"/>
      <c r="O105" s="67"/>
      <c r="P105" s="67"/>
      <c r="Q105" s="67"/>
      <c r="R105" s="67"/>
      <c r="S105" s="67"/>
      <c r="T105" s="72"/>
      <c r="U105" s="72"/>
      <c r="V105" s="72"/>
    </row>
    <row r="106" spans="1:22" s="62" customFormat="1" ht="21.25" customHeight="1" x14ac:dyDescent="0.2">
      <c r="A106" s="67"/>
      <c r="B106" s="67"/>
      <c r="C106" s="67"/>
      <c r="D106" s="67"/>
      <c r="E106" s="67"/>
      <c r="F106" s="67"/>
      <c r="G106" s="67"/>
      <c r="H106" s="67"/>
      <c r="I106" s="67"/>
      <c r="J106" s="67"/>
      <c r="K106" s="67"/>
      <c r="L106" s="67"/>
      <c r="M106" s="67"/>
      <c r="N106" s="67"/>
      <c r="O106" s="67"/>
      <c r="P106" s="67"/>
      <c r="Q106" s="67"/>
      <c r="R106" s="67"/>
      <c r="S106" s="67"/>
      <c r="T106" s="72"/>
      <c r="U106" s="72"/>
      <c r="V106" s="72"/>
    </row>
    <row r="107" spans="1:22" s="62" customFormat="1" ht="21.25" customHeight="1" x14ac:dyDescent="0.2">
      <c r="A107" s="67"/>
      <c r="B107" s="67"/>
      <c r="C107" s="67"/>
      <c r="D107" s="67"/>
      <c r="E107" s="67"/>
      <c r="F107" s="67"/>
      <c r="G107" s="67"/>
      <c r="H107" s="67"/>
      <c r="I107" s="67"/>
      <c r="J107" s="67"/>
      <c r="K107" s="67"/>
      <c r="L107" s="67"/>
      <c r="M107" s="67"/>
      <c r="N107" s="67"/>
      <c r="O107" s="67"/>
      <c r="P107" s="67"/>
      <c r="Q107" s="67"/>
      <c r="R107" s="67"/>
      <c r="S107" s="67"/>
      <c r="T107" s="72"/>
      <c r="U107" s="72"/>
      <c r="V107" s="72"/>
    </row>
    <row r="108" spans="1:22" s="62" customFormat="1" ht="21.25" customHeight="1" x14ac:dyDescent="0.2">
      <c r="A108" s="67"/>
      <c r="B108" s="67"/>
      <c r="C108" s="67"/>
      <c r="D108" s="67"/>
      <c r="E108" s="67"/>
      <c r="F108" s="67"/>
      <c r="G108" s="67"/>
      <c r="H108" s="67"/>
      <c r="I108" s="67"/>
      <c r="J108" s="67"/>
      <c r="K108" s="67"/>
      <c r="L108" s="67"/>
      <c r="M108" s="67"/>
      <c r="N108" s="67"/>
      <c r="O108" s="67"/>
      <c r="P108" s="67"/>
      <c r="Q108" s="67"/>
      <c r="R108" s="67"/>
      <c r="S108" s="67"/>
      <c r="T108" s="72"/>
      <c r="U108" s="72"/>
      <c r="V108" s="72"/>
    </row>
    <row r="109" spans="1:22" s="62" customFormat="1" ht="21.25" customHeight="1" x14ac:dyDescent="0.2">
      <c r="A109" s="67"/>
      <c r="B109" s="67"/>
      <c r="C109" s="67"/>
      <c r="D109" s="67"/>
      <c r="E109" s="67"/>
      <c r="F109" s="67"/>
      <c r="G109" s="67"/>
      <c r="H109" s="67"/>
      <c r="I109" s="67"/>
      <c r="J109" s="67"/>
      <c r="K109" s="67"/>
      <c r="L109" s="67"/>
      <c r="M109" s="67"/>
      <c r="N109" s="67"/>
      <c r="O109" s="67"/>
      <c r="P109" s="67"/>
      <c r="Q109" s="67"/>
      <c r="R109" s="67"/>
      <c r="S109" s="67"/>
      <c r="T109" s="72"/>
      <c r="U109" s="72"/>
      <c r="V109" s="72"/>
    </row>
    <row r="110" spans="1:22" s="62" customFormat="1" ht="21.25" customHeight="1" x14ac:dyDescent="0.2">
      <c r="A110" s="67"/>
      <c r="B110" s="67"/>
      <c r="C110" s="67"/>
      <c r="D110" s="67"/>
      <c r="E110" s="67"/>
      <c r="F110" s="67"/>
      <c r="G110" s="67"/>
      <c r="H110" s="67"/>
      <c r="I110" s="67"/>
      <c r="J110" s="67"/>
      <c r="K110" s="67"/>
      <c r="L110" s="67"/>
      <c r="M110" s="67"/>
      <c r="N110" s="67"/>
      <c r="O110" s="67"/>
      <c r="P110" s="67"/>
      <c r="Q110" s="67"/>
      <c r="R110" s="67"/>
      <c r="S110" s="67"/>
      <c r="T110" s="72"/>
      <c r="U110" s="72"/>
      <c r="V110" s="72"/>
    </row>
    <row r="111" spans="1:22" s="62" customFormat="1" ht="21.25" customHeight="1" x14ac:dyDescent="0.2">
      <c r="A111" s="67"/>
      <c r="B111" s="67"/>
      <c r="C111" s="67"/>
      <c r="D111" s="67"/>
      <c r="E111" s="67"/>
      <c r="F111" s="67"/>
      <c r="G111" s="67"/>
      <c r="H111" s="67"/>
      <c r="I111" s="67"/>
      <c r="J111" s="67"/>
      <c r="K111" s="67"/>
      <c r="L111" s="67"/>
      <c r="M111" s="67"/>
      <c r="N111" s="67"/>
      <c r="O111" s="67"/>
      <c r="P111" s="67"/>
      <c r="Q111" s="67"/>
      <c r="R111" s="67"/>
      <c r="S111" s="67"/>
      <c r="T111" s="72"/>
      <c r="U111" s="72"/>
      <c r="V111" s="72"/>
    </row>
    <row r="112" spans="1:22" s="62" customFormat="1" ht="21.25" customHeight="1" x14ac:dyDescent="0.2">
      <c r="A112" s="67"/>
      <c r="B112" s="67"/>
      <c r="C112" s="67"/>
      <c r="D112" s="67"/>
      <c r="E112" s="67"/>
      <c r="F112" s="67"/>
      <c r="G112" s="67"/>
      <c r="H112" s="67"/>
      <c r="I112" s="67"/>
      <c r="J112" s="67"/>
      <c r="K112" s="67"/>
      <c r="L112" s="67"/>
      <c r="M112" s="67"/>
      <c r="N112" s="67"/>
      <c r="O112" s="67"/>
      <c r="P112" s="67"/>
      <c r="Q112" s="67"/>
      <c r="R112" s="67"/>
      <c r="S112" s="67"/>
      <c r="T112" s="72"/>
      <c r="U112" s="72"/>
      <c r="V112" s="72"/>
    </row>
    <row r="113" spans="1:22" s="62" customFormat="1" ht="21.25" customHeight="1" x14ac:dyDescent="0.2">
      <c r="A113" s="67"/>
      <c r="B113" s="67"/>
      <c r="C113" s="67"/>
      <c r="D113" s="67"/>
      <c r="E113" s="67"/>
      <c r="F113" s="67"/>
      <c r="G113" s="67"/>
      <c r="H113" s="67"/>
      <c r="I113" s="67"/>
      <c r="J113" s="67"/>
      <c r="K113" s="67"/>
      <c r="L113" s="67"/>
      <c r="M113" s="67"/>
      <c r="N113" s="67"/>
      <c r="O113" s="67"/>
      <c r="P113" s="67"/>
      <c r="Q113" s="67"/>
      <c r="R113" s="67"/>
      <c r="S113" s="67"/>
      <c r="T113" s="72"/>
      <c r="U113" s="72"/>
      <c r="V113" s="72"/>
    </row>
    <row r="114" spans="1:22" s="62" customFormat="1" ht="21.25" customHeight="1" x14ac:dyDescent="0.2">
      <c r="A114" s="67"/>
      <c r="B114" s="67"/>
      <c r="C114" s="67"/>
      <c r="D114" s="67"/>
      <c r="E114" s="67"/>
      <c r="F114" s="67"/>
      <c r="G114" s="67"/>
      <c r="H114" s="67"/>
      <c r="I114" s="67"/>
      <c r="J114" s="67"/>
      <c r="K114" s="67"/>
      <c r="L114" s="67"/>
      <c r="M114" s="67"/>
      <c r="N114" s="67"/>
      <c r="O114" s="67"/>
      <c r="P114" s="67"/>
      <c r="Q114" s="67"/>
      <c r="R114" s="67"/>
      <c r="S114" s="67"/>
      <c r="T114" s="72"/>
      <c r="U114" s="72"/>
      <c r="V114" s="72"/>
    </row>
    <row r="115" spans="1:22" s="62" customFormat="1" ht="21.25" customHeight="1" x14ac:dyDescent="0.2">
      <c r="A115" s="67"/>
      <c r="B115" s="67"/>
      <c r="C115" s="67"/>
      <c r="D115" s="67"/>
      <c r="E115" s="67"/>
      <c r="F115" s="67"/>
      <c r="G115" s="67"/>
      <c r="H115" s="67"/>
      <c r="I115" s="67"/>
      <c r="J115" s="67"/>
      <c r="K115" s="67"/>
      <c r="L115" s="67"/>
      <c r="M115" s="67"/>
      <c r="N115" s="67"/>
      <c r="O115" s="67"/>
      <c r="P115" s="67"/>
      <c r="Q115" s="67"/>
      <c r="R115" s="67"/>
      <c r="S115" s="67"/>
      <c r="T115" s="72"/>
      <c r="U115" s="72"/>
      <c r="V115" s="72"/>
    </row>
    <row r="116" spans="1:22" s="62" customFormat="1" ht="21.25" customHeight="1" x14ac:dyDescent="0.2">
      <c r="A116" s="67"/>
      <c r="B116" s="67"/>
      <c r="C116" s="67"/>
      <c r="D116" s="67"/>
      <c r="E116" s="67"/>
      <c r="F116" s="67"/>
      <c r="G116" s="67"/>
      <c r="H116" s="67"/>
      <c r="I116" s="67"/>
      <c r="J116" s="67"/>
      <c r="K116" s="67"/>
      <c r="L116" s="67"/>
      <c r="M116" s="67"/>
      <c r="N116" s="67"/>
      <c r="O116" s="67"/>
      <c r="P116" s="67"/>
      <c r="Q116" s="67"/>
      <c r="R116" s="67"/>
      <c r="S116" s="67"/>
      <c r="T116" s="72"/>
      <c r="U116" s="72"/>
      <c r="V116" s="72"/>
    </row>
    <row r="117" spans="1:22" s="62" customFormat="1" ht="21.25" customHeight="1" x14ac:dyDescent="0.2">
      <c r="A117" s="67"/>
      <c r="B117" s="67"/>
      <c r="C117" s="67"/>
      <c r="D117" s="67"/>
      <c r="E117" s="67"/>
      <c r="F117" s="67"/>
      <c r="G117" s="67"/>
      <c r="H117" s="67"/>
      <c r="I117" s="67"/>
      <c r="J117" s="67"/>
      <c r="K117" s="67"/>
      <c r="L117" s="67"/>
      <c r="M117" s="67"/>
      <c r="N117" s="67"/>
      <c r="O117" s="67"/>
      <c r="P117" s="67"/>
      <c r="Q117" s="67"/>
      <c r="R117" s="67"/>
      <c r="S117" s="67"/>
      <c r="T117" s="72"/>
      <c r="U117" s="72"/>
      <c r="V117" s="72"/>
    </row>
    <row r="118" spans="1:22" s="62" customFormat="1" ht="21.25" customHeight="1" x14ac:dyDescent="0.2">
      <c r="A118" s="67"/>
      <c r="B118" s="67"/>
      <c r="C118" s="67"/>
      <c r="D118" s="67"/>
      <c r="E118" s="67"/>
      <c r="F118" s="67"/>
      <c r="G118" s="67"/>
      <c r="H118" s="67"/>
      <c r="I118" s="67"/>
      <c r="J118" s="67"/>
      <c r="K118" s="67"/>
      <c r="L118" s="67"/>
      <c r="M118" s="67"/>
      <c r="N118" s="67"/>
      <c r="O118" s="67"/>
      <c r="P118" s="67"/>
      <c r="Q118" s="67"/>
      <c r="R118" s="67"/>
      <c r="S118" s="67"/>
      <c r="T118" s="72"/>
      <c r="U118" s="72"/>
      <c r="V118" s="72"/>
    </row>
    <row r="119" spans="1:22" s="62" customFormat="1" ht="21.25" customHeight="1" x14ac:dyDescent="0.2">
      <c r="A119" s="67"/>
      <c r="B119" s="67"/>
      <c r="C119" s="67"/>
      <c r="D119" s="67"/>
      <c r="E119" s="67"/>
      <c r="F119" s="67"/>
      <c r="G119" s="67"/>
      <c r="H119" s="67"/>
      <c r="I119" s="67"/>
      <c r="J119" s="67"/>
      <c r="K119" s="67"/>
      <c r="L119" s="67"/>
      <c r="M119" s="67"/>
      <c r="N119" s="67"/>
      <c r="O119" s="67"/>
      <c r="P119" s="67"/>
      <c r="Q119" s="67"/>
      <c r="R119" s="67"/>
      <c r="S119" s="67"/>
      <c r="T119" s="72"/>
      <c r="U119" s="72"/>
      <c r="V119" s="72"/>
    </row>
    <row r="120" spans="1:22" s="62" customFormat="1" ht="21.25" customHeight="1" x14ac:dyDescent="0.2">
      <c r="A120" s="67"/>
      <c r="B120" s="67"/>
      <c r="C120" s="67"/>
      <c r="D120" s="67"/>
      <c r="E120" s="67"/>
      <c r="F120" s="67"/>
      <c r="G120" s="67"/>
      <c r="H120" s="67"/>
      <c r="I120" s="67"/>
      <c r="J120" s="67"/>
      <c r="K120" s="67"/>
      <c r="L120" s="67"/>
      <c r="M120" s="67"/>
      <c r="N120" s="67"/>
      <c r="O120" s="67"/>
      <c r="P120" s="67"/>
      <c r="Q120" s="67"/>
      <c r="R120" s="67"/>
      <c r="S120" s="67"/>
      <c r="T120" s="72"/>
      <c r="U120" s="72"/>
      <c r="V120" s="72"/>
    </row>
    <row r="121" spans="1:22" s="62" customFormat="1" ht="21.25" customHeight="1" x14ac:dyDescent="0.2">
      <c r="A121" s="67"/>
      <c r="B121" s="67"/>
      <c r="C121" s="67"/>
      <c r="D121" s="67"/>
      <c r="E121" s="67"/>
      <c r="F121" s="67"/>
      <c r="G121" s="67"/>
      <c r="H121" s="67"/>
      <c r="I121" s="67"/>
      <c r="J121" s="67"/>
      <c r="K121" s="67"/>
      <c r="L121" s="67"/>
      <c r="M121" s="67"/>
      <c r="N121" s="67"/>
      <c r="O121" s="67"/>
      <c r="P121" s="67"/>
      <c r="Q121" s="67"/>
      <c r="R121" s="67"/>
      <c r="S121" s="67"/>
      <c r="T121" s="72"/>
      <c r="U121" s="72"/>
      <c r="V121" s="72"/>
    </row>
    <row r="122" spans="1:22" s="62" customFormat="1" ht="21.25" customHeight="1" x14ac:dyDescent="0.2">
      <c r="A122" s="67"/>
      <c r="B122" s="67"/>
      <c r="C122" s="67"/>
      <c r="D122" s="67"/>
      <c r="E122" s="67"/>
      <c r="F122" s="67"/>
      <c r="G122" s="67"/>
      <c r="H122" s="67"/>
      <c r="I122" s="67"/>
      <c r="J122" s="67"/>
      <c r="K122" s="67"/>
      <c r="L122" s="67"/>
      <c r="M122" s="67"/>
      <c r="N122" s="67"/>
      <c r="O122" s="67"/>
      <c r="P122" s="67"/>
      <c r="Q122" s="67"/>
      <c r="R122" s="67"/>
      <c r="S122" s="67"/>
      <c r="T122" s="72"/>
      <c r="U122" s="72"/>
      <c r="V122" s="72"/>
    </row>
    <row r="123" spans="1:22" s="62" customFormat="1" ht="21.25" customHeight="1" x14ac:dyDescent="0.2">
      <c r="A123" s="67"/>
      <c r="B123" s="67"/>
      <c r="C123" s="67"/>
      <c r="D123" s="67"/>
      <c r="E123" s="67"/>
      <c r="F123" s="67"/>
      <c r="G123" s="67"/>
      <c r="H123" s="67"/>
      <c r="I123" s="67"/>
      <c r="J123" s="67"/>
      <c r="K123" s="67"/>
      <c r="L123" s="67"/>
      <c r="M123" s="67"/>
      <c r="N123" s="67"/>
      <c r="O123" s="67"/>
      <c r="P123" s="67"/>
      <c r="Q123" s="67"/>
      <c r="R123" s="67"/>
      <c r="S123" s="67"/>
      <c r="T123" s="72"/>
      <c r="U123" s="72"/>
      <c r="V123" s="72"/>
    </row>
    <row r="124" spans="1:22" s="62" customFormat="1" ht="21.25" customHeight="1" x14ac:dyDescent="0.2">
      <c r="A124" s="67"/>
      <c r="B124" s="67"/>
      <c r="C124" s="67"/>
      <c r="D124" s="67"/>
      <c r="E124" s="67"/>
      <c r="F124" s="67"/>
      <c r="G124" s="67"/>
      <c r="H124" s="67"/>
      <c r="I124" s="67"/>
      <c r="J124" s="67"/>
      <c r="K124" s="67"/>
      <c r="L124" s="67"/>
      <c r="M124" s="67"/>
      <c r="N124" s="67"/>
      <c r="O124" s="67"/>
      <c r="P124" s="67"/>
      <c r="Q124" s="67"/>
      <c r="R124" s="67"/>
      <c r="S124" s="67"/>
      <c r="T124" s="72"/>
      <c r="U124" s="72"/>
      <c r="V124" s="72"/>
    </row>
    <row r="125" spans="1:22" s="62" customFormat="1" ht="21.25" customHeight="1" x14ac:dyDescent="0.2">
      <c r="A125" s="67"/>
      <c r="B125" s="67"/>
      <c r="C125" s="67"/>
      <c r="D125" s="67"/>
      <c r="E125" s="67"/>
      <c r="F125" s="67"/>
      <c r="G125" s="67"/>
      <c r="H125" s="67"/>
      <c r="I125" s="67"/>
      <c r="J125" s="67"/>
      <c r="K125" s="67"/>
      <c r="L125" s="67"/>
      <c r="M125" s="67"/>
      <c r="N125" s="67"/>
      <c r="O125" s="67"/>
      <c r="P125" s="67"/>
      <c r="Q125" s="67"/>
      <c r="R125" s="67"/>
      <c r="S125" s="67"/>
      <c r="T125" s="72"/>
      <c r="U125" s="72"/>
      <c r="V125" s="72"/>
    </row>
    <row r="126" spans="1:22" s="62" customFormat="1" ht="21.25" customHeight="1" x14ac:dyDescent="0.2">
      <c r="A126" s="67"/>
      <c r="B126" s="67"/>
      <c r="C126" s="67"/>
      <c r="D126" s="67"/>
      <c r="E126" s="67"/>
      <c r="F126" s="67"/>
      <c r="G126" s="67"/>
      <c r="H126" s="67"/>
      <c r="I126" s="67"/>
      <c r="J126" s="67"/>
      <c r="K126" s="67"/>
      <c r="L126" s="67"/>
      <c r="M126" s="67"/>
      <c r="N126" s="67"/>
      <c r="O126" s="67"/>
      <c r="P126" s="67"/>
      <c r="Q126" s="67"/>
      <c r="R126" s="67"/>
      <c r="S126" s="67"/>
      <c r="T126" s="72"/>
      <c r="U126" s="72"/>
      <c r="V126" s="72"/>
    </row>
    <row r="127" spans="1:22" s="62" customFormat="1" ht="21.25" customHeight="1" x14ac:dyDescent="0.2">
      <c r="A127" s="67"/>
      <c r="B127" s="67"/>
      <c r="C127" s="67"/>
      <c r="D127" s="67"/>
      <c r="E127" s="67"/>
      <c r="F127" s="67"/>
      <c r="G127" s="67"/>
      <c r="H127" s="67"/>
      <c r="I127" s="67"/>
      <c r="J127" s="67"/>
      <c r="K127" s="67"/>
      <c r="L127" s="67"/>
      <c r="M127" s="67"/>
      <c r="N127" s="67"/>
      <c r="O127" s="67"/>
      <c r="P127" s="67"/>
      <c r="Q127" s="67"/>
      <c r="R127" s="67"/>
      <c r="S127" s="67"/>
      <c r="T127" s="72"/>
      <c r="U127" s="72"/>
      <c r="V127" s="72"/>
    </row>
    <row r="128" spans="1:22" s="62" customFormat="1" ht="21.25" customHeight="1" x14ac:dyDescent="0.2">
      <c r="A128" s="67"/>
      <c r="B128" s="67"/>
      <c r="C128" s="67"/>
      <c r="D128" s="67"/>
      <c r="E128" s="67"/>
      <c r="F128" s="67"/>
      <c r="G128" s="67"/>
      <c r="H128" s="67"/>
      <c r="I128" s="67"/>
      <c r="J128" s="67"/>
      <c r="K128" s="67"/>
      <c r="L128" s="67"/>
      <c r="M128" s="67"/>
      <c r="N128" s="67"/>
      <c r="O128" s="67"/>
      <c r="P128" s="67"/>
      <c r="Q128" s="67"/>
      <c r="R128" s="67"/>
      <c r="S128" s="67"/>
      <c r="T128" s="72"/>
      <c r="U128" s="72"/>
      <c r="V128" s="72"/>
    </row>
    <row r="129" spans="1:22" s="62" customFormat="1" ht="21.25" customHeight="1" x14ac:dyDescent="0.2">
      <c r="A129" s="67"/>
      <c r="B129" s="67"/>
      <c r="C129" s="67"/>
      <c r="D129" s="67"/>
      <c r="E129" s="67"/>
      <c r="F129" s="67"/>
      <c r="G129" s="67"/>
      <c r="H129" s="67"/>
      <c r="I129" s="67"/>
      <c r="J129" s="67"/>
      <c r="K129" s="67"/>
      <c r="L129" s="67"/>
      <c r="M129" s="67"/>
      <c r="N129" s="67"/>
      <c r="O129" s="67"/>
      <c r="P129" s="67"/>
      <c r="Q129" s="67"/>
      <c r="R129" s="67"/>
      <c r="S129" s="67"/>
      <c r="T129" s="72"/>
      <c r="U129" s="72"/>
      <c r="V129" s="72"/>
    </row>
    <row r="130" spans="1:22" s="62" customFormat="1" ht="21.25" customHeight="1" x14ac:dyDescent="0.2">
      <c r="A130" s="67"/>
      <c r="B130" s="67"/>
      <c r="C130" s="67"/>
      <c r="D130" s="67"/>
      <c r="E130" s="67"/>
      <c r="F130" s="67"/>
      <c r="G130" s="67"/>
      <c r="H130" s="67"/>
      <c r="I130" s="67"/>
      <c r="J130" s="67"/>
      <c r="K130" s="67"/>
      <c r="L130" s="67"/>
      <c r="M130" s="67"/>
      <c r="N130" s="67"/>
      <c r="O130" s="67"/>
      <c r="P130" s="67"/>
      <c r="Q130" s="67"/>
      <c r="R130" s="67"/>
      <c r="S130" s="67"/>
      <c r="T130" s="72"/>
      <c r="U130" s="72"/>
      <c r="V130" s="72"/>
    </row>
    <row r="131" spans="1:22" s="62" customFormat="1" ht="21.25" customHeight="1" x14ac:dyDescent="0.2">
      <c r="A131" s="67"/>
      <c r="B131" s="67"/>
      <c r="C131" s="67"/>
      <c r="D131" s="67"/>
      <c r="E131" s="67"/>
      <c r="F131" s="67"/>
      <c r="G131" s="67"/>
      <c r="H131" s="67"/>
      <c r="I131" s="67"/>
      <c r="J131" s="67"/>
      <c r="K131" s="67"/>
      <c r="L131" s="67"/>
      <c r="M131" s="67"/>
      <c r="N131" s="67"/>
      <c r="O131" s="67"/>
      <c r="P131" s="67"/>
      <c r="Q131" s="67"/>
      <c r="R131" s="67"/>
      <c r="S131" s="67"/>
      <c r="T131" s="72"/>
      <c r="U131" s="72"/>
      <c r="V131" s="72"/>
    </row>
    <row r="132" spans="1:22" s="62" customFormat="1" ht="21.25" customHeight="1" x14ac:dyDescent="0.2">
      <c r="A132" s="67"/>
      <c r="B132" s="67"/>
      <c r="C132" s="67"/>
      <c r="D132" s="67"/>
      <c r="E132" s="67"/>
      <c r="F132" s="67"/>
      <c r="G132" s="67"/>
      <c r="H132" s="67"/>
      <c r="I132" s="67"/>
      <c r="J132" s="67"/>
      <c r="K132" s="67"/>
      <c r="L132" s="67"/>
      <c r="M132" s="67"/>
      <c r="N132" s="67"/>
      <c r="O132" s="67"/>
      <c r="P132" s="67"/>
      <c r="Q132" s="67"/>
      <c r="R132" s="67"/>
      <c r="S132" s="67"/>
      <c r="T132" s="72"/>
      <c r="U132" s="72"/>
      <c r="V132" s="72"/>
    </row>
    <row r="133" spans="1:22" s="62" customFormat="1" ht="21.25" customHeight="1" x14ac:dyDescent="0.2">
      <c r="A133" s="67"/>
      <c r="B133" s="67"/>
      <c r="C133" s="67"/>
      <c r="D133" s="67"/>
      <c r="E133" s="67"/>
      <c r="F133" s="67"/>
      <c r="G133" s="67"/>
      <c r="H133" s="67"/>
      <c r="I133" s="67"/>
      <c r="J133" s="67"/>
      <c r="K133" s="67"/>
      <c r="L133" s="67"/>
      <c r="M133" s="67"/>
      <c r="N133" s="67"/>
      <c r="O133" s="67"/>
      <c r="P133" s="67"/>
      <c r="Q133" s="67"/>
      <c r="R133" s="67"/>
      <c r="S133" s="67"/>
      <c r="T133" s="72"/>
      <c r="U133" s="72"/>
      <c r="V133" s="72"/>
    </row>
    <row r="134" spans="1:22" s="62" customFormat="1" ht="21.25" customHeight="1" x14ac:dyDescent="0.2">
      <c r="A134" s="67"/>
      <c r="B134" s="67"/>
      <c r="C134" s="67"/>
      <c r="D134" s="67"/>
      <c r="E134" s="67"/>
      <c r="F134" s="67"/>
      <c r="G134" s="67"/>
      <c r="H134" s="67"/>
      <c r="I134" s="67"/>
      <c r="J134" s="67"/>
      <c r="K134" s="67"/>
      <c r="L134" s="67"/>
      <c r="M134" s="67"/>
      <c r="N134" s="67"/>
      <c r="O134" s="67"/>
      <c r="P134" s="67"/>
      <c r="Q134" s="67"/>
      <c r="R134" s="67"/>
      <c r="S134" s="67"/>
      <c r="T134" s="72"/>
      <c r="U134" s="72"/>
      <c r="V134" s="72"/>
    </row>
    <row r="135" spans="1:22" s="62" customFormat="1" ht="21.25" customHeight="1" x14ac:dyDescent="0.2">
      <c r="A135" s="67"/>
      <c r="B135" s="67"/>
      <c r="C135" s="67"/>
      <c r="D135" s="67"/>
      <c r="E135" s="67"/>
      <c r="F135" s="67"/>
      <c r="G135" s="67"/>
      <c r="H135" s="67"/>
      <c r="I135" s="67"/>
      <c r="J135" s="67"/>
      <c r="K135" s="67"/>
      <c r="L135" s="67"/>
      <c r="M135" s="67"/>
      <c r="N135" s="67"/>
      <c r="O135" s="67"/>
      <c r="P135" s="67"/>
      <c r="Q135" s="67"/>
      <c r="R135" s="67"/>
      <c r="S135" s="67"/>
      <c r="T135" s="72"/>
      <c r="U135" s="72"/>
      <c r="V135" s="72"/>
    </row>
    <row r="136" spans="1:22" s="62" customFormat="1" ht="21.25" customHeight="1" x14ac:dyDescent="0.2">
      <c r="A136" s="67"/>
      <c r="B136" s="67"/>
      <c r="C136" s="67"/>
      <c r="D136" s="67"/>
      <c r="E136" s="67"/>
      <c r="F136" s="67"/>
      <c r="G136" s="67"/>
      <c r="H136" s="67"/>
      <c r="I136" s="67"/>
      <c r="J136" s="67"/>
      <c r="K136" s="67"/>
      <c r="L136" s="67"/>
      <c r="M136" s="67"/>
      <c r="N136" s="67"/>
      <c r="O136" s="67"/>
      <c r="P136" s="67"/>
      <c r="Q136" s="67"/>
      <c r="R136" s="67"/>
      <c r="S136" s="67"/>
      <c r="T136" s="72"/>
      <c r="U136" s="72"/>
      <c r="V136" s="72"/>
    </row>
    <row r="137" spans="1:22" s="62" customFormat="1" ht="21.25" customHeight="1" x14ac:dyDescent="0.2">
      <c r="A137" s="67"/>
      <c r="B137" s="67"/>
      <c r="C137" s="67"/>
      <c r="D137" s="67"/>
      <c r="E137" s="67"/>
      <c r="F137" s="67"/>
      <c r="G137" s="67"/>
      <c r="H137" s="67"/>
      <c r="I137" s="67"/>
      <c r="J137" s="67"/>
      <c r="K137" s="67"/>
      <c r="L137" s="67"/>
      <c r="M137" s="67"/>
      <c r="N137" s="67"/>
      <c r="O137" s="67"/>
      <c r="P137" s="67"/>
      <c r="Q137" s="67"/>
      <c r="R137" s="67"/>
      <c r="S137" s="67"/>
      <c r="T137" s="72"/>
      <c r="U137" s="72"/>
      <c r="V137" s="72"/>
    </row>
    <row r="138" spans="1:22" s="62" customFormat="1" ht="21.25" customHeight="1" x14ac:dyDescent="0.2">
      <c r="A138" s="67"/>
      <c r="B138" s="67"/>
      <c r="C138" s="67"/>
      <c r="D138" s="67"/>
      <c r="E138" s="67"/>
      <c r="F138" s="67"/>
      <c r="G138" s="67"/>
      <c r="H138" s="67"/>
      <c r="I138" s="67"/>
      <c r="J138" s="67"/>
      <c r="K138" s="67"/>
      <c r="L138" s="67"/>
      <c r="M138" s="67"/>
      <c r="N138" s="67"/>
      <c r="O138" s="67"/>
      <c r="P138" s="67"/>
      <c r="Q138" s="67"/>
      <c r="R138" s="67"/>
      <c r="S138" s="67"/>
      <c r="T138" s="72"/>
      <c r="U138" s="72"/>
      <c r="V138" s="72"/>
    </row>
    <row r="139" spans="1:22" s="62" customFormat="1" ht="21.25" customHeight="1" x14ac:dyDescent="0.2">
      <c r="A139" s="67"/>
      <c r="B139" s="67"/>
      <c r="C139" s="67"/>
      <c r="D139" s="67"/>
      <c r="E139" s="67"/>
      <c r="F139" s="67"/>
      <c r="G139" s="67"/>
      <c r="H139" s="67"/>
      <c r="I139" s="67"/>
      <c r="J139" s="67"/>
      <c r="K139" s="67"/>
      <c r="L139" s="67"/>
      <c r="M139" s="67"/>
      <c r="N139" s="67"/>
      <c r="O139" s="67"/>
      <c r="P139" s="67"/>
      <c r="Q139" s="67"/>
      <c r="R139" s="67"/>
      <c r="S139" s="67"/>
      <c r="T139" s="72"/>
      <c r="U139" s="72"/>
      <c r="V139" s="72"/>
    </row>
    <row r="140" spans="1:22" s="62" customFormat="1" ht="21.25" customHeight="1" x14ac:dyDescent="0.2">
      <c r="A140" s="67"/>
      <c r="B140" s="67"/>
      <c r="C140" s="67"/>
      <c r="D140" s="67"/>
      <c r="E140" s="67"/>
      <c r="F140" s="67"/>
      <c r="G140" s="67"/>
      <c r="H140" s="67"/>
      <c r="I140" s="67"/>
      <c r="J140" s="67"/>
      <c r="K140" s="67"/>
      <c r="L140" s="67"/>
      <c r="M140" s="67"/>
      <c r="N140" s="67"/>
      <c r="O140" s="67"/>
      <c r="P140" s="67"/>
      <c r="Q140" s="67"/>
      <c r="R140" s="67"/>
      <c r="S140" s="67"/>
      <c r="T140" s="72"/>
      <c r="U140" s="72"/>
      <c r="V140" s="72"/>
    </row>
    <row r="141" spans="1:22" s="62" customFormat="1" ht="21.25" customHeight="1" x14ac:dyDescent="0.2">
      <c r="A141" s="67"/>
      <c r="B141" s="67"/>
      <c r="C141" s="67"/>
      <c r="D141" s="67"/>
      <c r="E141" s="67"/>
      <c r="F141" s="67"/>
      <c r="G141" s="67"/>
      <c r="H141" s="67"/>
      <c r="I141" s="67"/>
      <c r="J141" s="67"/>
      <c r="K141" s="67"/>
      <c r="L141" s="67"/>
      <c r="M141" s="67"/>
      <c r="N141" s="67"/>
      <c r="O141" s="67"/>
      <c r="P141" s="67"/>
      <c r="Q141" s="67"/>
      <c r="R141" s="67"/>
      <c r="S141" s="67"/>
      <c r="T141" s="72"/>
      <c r="U141" s="72"/>
      <c r="V141" s="72"/>
    </row>
    <row r="142" spans="1:22" s="62" customFormat="1" ht="21.25" customHeight="1" x14ac:dyDescent="0.2">
      <c r="A142" s="67"/>
      <c r="B142" s="67"/>
      <c r="C142" s="67"/>
      <c r="D142" s="67"/>
      <c r="E142" s="67"/>
      <c r="F142" s="67"/>
      <c r="G142" s="67"/>
      <c r="H142" s="67"/>
      <c r="I142" s="67"/>
      <c r="J142" s="67"/>
      <c r="K142" s="67"/>
      <c r="L142" s="67"/>
      <c r="M142" s="67"/>
      <c r="N142" s="67"/>
      <c r="O142" s="67"/>
      <c r="P142" s="67"/>
      <c r="Q142" s="67"/>
      <c r="R142" s="67"/>
      <c r="S142" s="67"/>
      <c r="T142" s="72"/>
      <c r="U142" s="72"/>
      <c r="V142" s="72"/>
    </row>
    <row r="143" spans="1:22" s="62" customFormat="1" ht="21.25" customHeight="1" x14ac:dyDescent="0.2">
      <c r="I143" s="67"/>
      <c r="J143" s="67"/>
      <c r="K143" s="67"/>
      <c r="L143" s="67"/>
      <c r="M143" s="67"/>
      <c r="N143" s="67"/>
      <c r="O143" s="67"/>
      <c r="P143" s="67"/>
      <c r="Q143" s="67"/>
      <c r="R143" s="67"/>
      <c r="S143" s="67"/>
      <c r="T143" s="72"/>
      <c r="U143" s="72"/>
      <c r="V143" s="72"/>
    </row>
    <row r="144" spans="1:22" s="62" customFormat="1" ht="21.25" customHeight="1" x14ac:dyDescent="0.2">
      <c r="I144" s="67"/>
      <c r="J144" s="67"/>
      <c r="K144" s="67"/>
      <c r="L144" s="67"/>
      <c r="M144" s="67"/>
      <c r="N144" s="67"/>
      <c r="O144" s="67"/>
      <c r="P144" s="67"/>
      <c r="Q144" s="67"/>
      <c r="R144" s="67"/>
      <c r="S144" s="67"/>
      <c r="T144" s="72"/>
      <c r="U144" s="72"/>
      <c r="V144" s="72"/>
    </row>
    <row r="145" spans="9:22" s="62" customFormat="1" ht="21.25" customHeight="1" x14ac:dyDescent="0.2">
      <c r="I145" s="67"/>
      <c r="J145" s="67"/>
      <c r="K145" s="67"/>
      <c r="L145" s="67"/>
      <c r="M145" s="67"/>
      <c r="N145" s="67"/>
      <c r="O145" s="67"/>
      <c r="P145" s="67"/>
      <c r="Q145" s="67"/>
      <c r="R145" s="67"/>
      <c r="S145" s="67"/>
      <c r="T145" s="72"/>
      <c r="U145" s="72"/>
      <c r="V145" s="72"/>
    </row>
    <row r="146" spans="9:22" s="62" customFormat="1" ht="21.25" customHeight="1" x14ac:dyDescent="0.2">
      <c r="I146" s="67"/>
      <c r="J146" s="67"/>
      <c r="K146" s="67"/>
      <c r="L146" s="67"/>
      <c r="M146" s="67"/>
      <c r="N146" s="67"/>
      <c r="O146" s="67"/>
      <c r="P146" s="67"/>
      <c r="Q146" s="67"/>
      <c r="R146" s="67"/>
      <c r="S146" s="67"/>
      <c r="T146" s="72"/>
      <c r="U146" s="72"/>
      <c r="V146" s="72"/>
    </row>
    <row r="147" spans="9:22" s="62" customFormat="1" ht="21.25" customHeight="1" x14ac:dyDescent="0.2">
      <c r="I147" s="67"/>
      <c r="J147" s="67"/>
      <c r="K147" s="67"/>
      <c r="L147" s="67"/>
      <c r="M147" s="67"/>
      <c r="N147" s="67"/>
      <c r="O147" s="67"/>
      <c r="P147" s="67"/>
      <c r="Q147" s="67"/>
      <c r="R147" s="67"/>
      <c r="S147" s="67"/>
      <c r="T147" s="72"/>
      <c r="U147" s="72"/>
      <c r="V147" s="72"/>
    </row>
    <row r="148" spans="9:22" s="62" customFormat="1" ht="21.25" customHeight="1" x14ac:dyDescent="0.2">
      <c r="I148" s="67"/>
      <c r="J148" s="67"/>
      <c r="K148" s="67"/>
      <c r="L148" s="67"/>
      <c r="M148" s="67"/>
      <c r="N148" s="67"/>
      <c r="O148" s="67"/>
      <c r="P148" s="67"/>
      <c r="Q148" s="67"/>
      <c r="R148" s="67"/>
      <c r="S148" s="67"/>
      <c r="T148" s="72"/>
      <c r="U148" s="72"/>
      <c r="V148" s="72"/>
    </row>
    <row r="149" spans="9:22" s="62" customFormat="1" ht="21.25" customHeight="1" x14ac:dyDescent="0.2">
      <c r="I149" s="67"/>
      <c r="J149" s="67"/>
      <c r="K149" s="67"/>
      <c r="L149" s="67"/>
      <c r="M149" s="67"/>
      <c r="N149" s="67"/>
      <c r="O149" s="67"/>
      <c r="P149" s="67"/>
      <c r="Q149" s="67"/>
      <c r="R149" s="67"/>
      <c r="S149" s="67"/>
      <c r="T149" s="72"/>
      <c r="U149" s="72"/>
      <c r="V149" s="72"/>
    </row>
    <row r="150" spans="9:22" s="62" customFormat="1" ht="21.25" customHeight="1" x14ac:dyDescent="0.2">
      <c r="I150" s="67"/>
      <c r="J150" s="67"/>
      <c r="K150" s="67"/>
      <c r="L150" s="67"/>
      <c r="M150" s="67"/>
      <c r="N150" s="67"/>
      <c r="O150" s="67"/>
      <c r="P150" s="67"/>
      <c r="Q150" s="67"/>
      <c r="R150" s="67"/>
      <c r="S150" s="67"/>
      <c r="T150" s="72"/>
      <c r="U150" s="72"/>
      <c r="V150" s="72"/>
    </row>
    <row r="151" spans="9:22" s="62" customFormat="1" ht="21.25" customHeight="1" x14ac:dyDescent="0.2">
      <c r="I151" s="67"/>
      <c r="J151" s="67"/>
      <c r="K151" s="67"/>
      <c r="L151" s="67"/>
      <c r="M151" s="67"/>
      <c r="N151" s="67"/>
      <c r="O151" s="67"/>
      <c r="P151" s="67"/>
      <c r="Q151" s="67"/>
      <c r="R151" s="67"/>
      <c r="S151" s="67"/>
      <c r="T151" s="72"/>
      <c r="U151" s="72"/>
      <c r="V151" s="72"/>
    </row>
    <row r="152" spans="9:22" s="62" customFormat="1" ht="21.25" customHeight="1" x14ac:dyDescent="0.2">
      <c r="I152" s="67"/>
      <c r="J152" s="67"/>
      <c r="K152" s="67"/>
      <c r="L152" s="67"/>
      <c r="M152" s="67"/>
      <c r="N152" s="67"/>
      <c r="O152" s="67"/>
      <c r="P152" s="67"/>
      <c r="Q152" s="67"/>
      <c r="R152" s="67"/>
      <c r="S152" s="67"/>
      <c r="T152" s="72"/>
      <c r="U152" s="72"/>
      <c r="V152" s="72"/>
    </row>
    <row r="153" spans="9:22" s="62" customFormat="1" ht="21.25" customHeight="1" x14ac:dyDescent="0.2">
      <c r="I153" s="67"/>
      <c r="J153" s="67"/>
      <c r="K153" s="67"/>
      <c r="L153" s="67"/>
      <c r="M153" s="67"/>
      <c r="N153" s="67"/>
      <c r="O153" s="67"/>
      <c r="P153" s="67"/>
      <c r="Q153" s="67"/>
      <c r="R153" s="67"/>
      <c r="S153" s="67"/>
      <c r="T153" s="72"/>
      <c r="U153" s="72"/>
      <c r="V153" s="72"/>
    </row>
    <row r="154" spans="9:22" s="62" customFormat="1" ht="21.25" customHeight="1" x14ac:dyDescent="0.2">
      <c r="I154" s="67"/>
      <c r="J154" s="67"/>
      <c r="K154" s="67"/>
      <c r="L154" s="67"/>
      <c r="M154" s="67"/>
      <c r="N154" s="67"/>
      <c r="O154" s="67"/>
      <c r="P154" s="67"/>
      <c r="Q154" s="67"/>
      <c r="R154" s="67"/>
      <c r="S154" s="67"/>
      <c r="T154" s="72"/>
      <c r="U154" s="72"/>
      <c r="V154" s="72"/>
    </row>
    <row r="155" spans="9:22" s="62" customFormat="1" ht="21.25" customHeight="1" x14ac:dyDescent="0.2">
      <c r="I155" s="67"/>
      <c r="J155" s="67"/>
      <c r="K155" s="67"/>
      <c r="L155" s="67"/>
      <c r="M155" s="67"/>
      <c r="N155" s="67"/>
      <c r="O155" s="67"/>
      <c r="P155" s="67"/>
      <c r="Q155" s="67"/>
      <c r="R155" s="67"/>
      <c r="S155" s="67"/>
      <c r="T155" s="72"/>
      <c r="U155" s="72"/>
      <c r="V155" s="72"/>
    </row>
    <row r="156" spans="9:22" s="62" customFormat="1" ht="21.25" customHeight="1" x14ac:dyDescent="0.2">
      <c r="I156" s="67"/>
      <c r="J156" s="67"/>
      <c r="K156" s="67"/>
      <c r="L156" s="67"/>
      <c r="M156" s="67"/>
      <c r="N156" s="67"/>
      <c r="O156" s="67"/>
      <c r="P156" s="67"/>
      <c r="Q156" s="67"/>
      <c r="R156" s="67"/>
      <c r="S156" s="67"/>
      <c r="T156" s="72"/>
      <c r="U156" s="72"/>
      <c r="V156" s="72"/>
    </row>
    <row r="157" spans="9:22" s="62" customFormat="1" ht="21.25" customHeight="1" x14ac:dyDescent="0.2">
      <c r="I157" s="67"/>
      <c r="J157" s="67"/>
      <c r="K157" s="67"/>
      <c r="L157" s="67"/>
      <c r="M157" s="67"/>
      <c r="N157" s="67"/>
      <c r="O157" s="67"/>
      <c r="P157" s="67"/>
      <c r="Q157" s="67"/>
      <c r="R157" s="67"/>
      <c r="S157" s="67"/>
      <c r="T157" s="72"/>
      <c r="U157" s="72"/>
      <c r="V157" s="72"/>
    </row>
    <row r="158" spans="9:22" s="62" customFormat="1" ht="21.25" customHeight="1" x14ac:dyDescent="0.2">
      <c r="I158" s="67"/>
      <c r="J158" s="67"/>
      <c r="K158" s="67"/>
      <c r="L158" s="67"/>
      <c r="M158" s="67"/>
      <c r="N158" s="67"/>
      <c r="O158" s="67"/>
      <c r="P158" s="67"/>
      <c r="Q158" s="67"/>
      <c r="R158" s="67"/>
      <c r="S158" s="67"/>
      <c r="T158" s="72"/>
      <c r="U158" s="72"/>
      <c r="V158" s="72"/>
    </row>
    <row r="159" spans="9:22" s="62" customFormat="1" ht="21.25" customHeight="1" x14ac:dyDescent="0.2">
      <c r="I159" s="67"/>
      <c r="J159" s="67"/>
      <c r="K159" s="67"/>
      <c r="L159" s="67"/>
      <c r="M159" s="67"/>
      <c r="N159" s="67"/>
      <c r="O159" s="67"/>
      <c r="P159" s="67"/>
      <c r="Q159" s="67"/>
      <c r="R159" s="67"/>
      <c r="S159" s="67"/>
      <c r="T159" s="72"/>
      <c r="U159" s="72"/>
      <c r="V159" s="72"/>
    </row>
    <row r="160" spans="9:22" s="62" customFormat="1" ht="21.25" customHeight="1" x14ac:dyDescent="0.2">
      <c r="I160" s="67"/>
      <c r="J160" s="67"/>
      <c r="K160" s="67"/>
      <c r="L160" s="67"/>
      <c r="M160" s="67"/>
      <c r="N160" s="67"/>
      <c r="O160" s="67"/>
      <c r="P160" s="67"/>
      <c r="Q160" s="67"/>
      <c r="R160" s="67"/>
      <c r="S160" s="67"/>
      <c r="T160" s="72"/>
      <c r="U160" s="72"/>
      <c r="V160" s="72"/>
    </row>
    <row r="161" spans="9:22" s="62" customFormat="1" ht="21.25" customHeight="1" x14ac:dyDescent="0.2">
      <c r="I161" s="67"/>
      <c r="J161" s="67"/>
      <c r="K161" s="67"/>
      <c r="L161" s="67"/>
      <c r="M161" s="67"/>
      <c r="N161" s="67"/>
      <c r="O161" s="67"/>
      <c r="P161" s="67"/>
      <c r="Q161" s="67"/>
      <c r="R161" s="67"/>
      <c r="S161" s="67"/>
      <c r="T161" s="72"/>
      <c r="U161" s="72"/>
      <c r="V161" s="72"/>
    </row>
    <row r="162" spans="9:22" s="62" customFormat="1" ht="21.25" customHeight="1" x14ac:dyDescent="0.2">
      <c r="I162" s="67"/>
      <c r="J162" s="67"/>
      <c r="K162" s="67"/>
      <c r="L162" s="67"/>
      <c r="M162" s="67"/>
      <c r="N162" s="67"/>
      <c r="O162" s="67"/>
      <c r="P162" s="67"/>
      <c r="Q162" s="67"/>
      <c r="R162" s="67"/>
      <c r="S162" s="67"/>
      <c r="T162" s="72"/>
      <c r="U162" s="72"/>
      <c r="V162" s="72"/>
    </row>
    <row r="163" spans="9:22" s="62" customFormat="1" ht="21.25" customHeight="1" x14ac:dyDescent="0.2">
      <c r="I163" s="67"/>
      <c r="J163" s="67"/>
      <c r="K163" s="67"/>
      <c r="L163" s="67"/>
      <c r="M163" s="67"/>
      <c r="N163" s="67"/>
      <c r="O163" s="67"/>
      <c r="P163" s="67"/>
      <c r="Q163" s="67"/>
      <c r="R163" s="67"/>
      <c r="S163" s="67"/>
      <c r="T163" s="72"/>
      <c r="U163" s="72"/>
      <c r="V163" s="72"/>
    </row>
    <row r="164" spans="9:22" s="62" customFormat="1" ht="21.25" customHeight="1" x14ac:dyDescent="0.2">
      <c r="I164" s="67"/>
      <c r="J164" s="67"/>
      <c r="K164" s="67"/>
      <c r="L164" s="67"/>
      <c r="M164" s="67"/>
      <c r="N164" s="67"/>
      <c r="O164" s="67"/>
      <c r="P164" s="67"/>
      <c r="Q164" s="67"/>
      <c r="R164" s="67"/>
      <c r="S164" s="67"/>
      <c r="T164" s="72"/>
      <c r="U164" s="72"/>
      <c r="V164" s="72"/>
    </row>
    <row r="165" spans="9:22" s="62" customFormat="1" ht="21.25" customHeight="1" x14ac:dyDescent="0.2">
      <c r="I165" s="67"/>
      <c r="J165" s="67"/>
      <c r="K165" s="67"/>
      <c r="L165" s="67"/>
      <c r="M165" s="67"/>
      <c r="N165" s="67"/>
      <c r="O165" s="67"/>
      <c r="P165" s="67"/>
      <c r="Q165" s="67"/>
      <c r="R165" s="67"/>
      <c r="S165" s="67"/>
      <c r="T165" s="72"/>
      <c r="U165" s="72"/>
      <c r="V165" s="72"/>
    </row>
    <row r="166" spans="9:22" s="62" customFormat="1" ht="21.25" customHeight="1" x14ac:dyDescent="0.2">
      <c r="I166" s="67"/>
      <c r="J166" s="67"/>
      <c r="K166" s="67"/>
      <c r="L166" s="67"/>
      <c r="M166" s="67"/>
      <c r="N166" s="67"/>
      <c r="O166" s="67"/>
      <c r="P166" s="67"/>
      <c r="Q166" s="67"/>
      <c r="R166" s="67"/>
      <c r="S166" s="67"/>
      <c r="T166" s="72"/>
      <c r="U166" s="72"/>
      <c r="V166" s="72"/>
    </row>
    <row r="167" spans="9:22" s="62" customFormat="1" ht="21.25" customHeight="1" x14ac:dyDescent="0.2">
      <c r="I167" s="67"/>
      <c r="J167" s="67"/>
      <c r="K167" s="67"/>
      <c r="L167" s="67"/>
      <c r="M167" s="67"/>
      <c r="N167" s="67"/>
      <c r="O167" s="67"/>
      <c r="P167" s="67"/>
      <c r="Q167" s="67"/>
      <c r="R167" s="67"/>
      <c r="S167" s="67"/>
      <c r="T167" s="72"/>
      <c r="U167" s="72"/>
      <c r="V167" s="72"/>
    </row>
    <row r="168" spans="9:22" s="62" customFormat="1" ht="21.25" customHeight="1" x14ac:dyDescent="0.2">
      <c r="I168" s="67"/>
      <c r="J168" s="67"/>
      <c r="K168" s="67"/>
      <c r="L168" s="67"/>
      <c r="M168" s="67"/>
      <c r="N168" s="67"/>
      <c r="O168" s="67"/>
      <c r="P168" s="67"/>
      <c r="Q168" s="67"/>
      <c r="R168" s="67"/>
      <c r="S168" s="67"/>
      <c r="T168" s="72"/>
      <c r="U168" s="72"/>
      <c r="V168" s="72"/>
    </row>
    <row r="169" spans="9:22" s="62" customFormat="1" ht="21.25" customHeight="1" x14ac:dyDescent="0.2">
      <c r="I169" s="67"/>
      <c r="J169" s="67"/>
      <c r="K169" s="67"/>
      <c r="L169" s="67"/>
      <c r="M169" s="67"/>
      <c r="N169" s="67"/>
      <c r="O169" s="67"/>
      <c r="P169" s="67"/>
      <c r="Q169" s="67"/>
      <c r="R169" s="67"/>
      <c r="S169" s="67"/>
      <c r="T169" s="72"/>
      <c r="U169" s="72"/>
      <c r="V169" s="72"/>
    </row>
    <row r="170" spans="9:22" s="62" customFormat="1" ht="21.25" customHeight="1" x14ac:dyDescent="0.2">
      <c r="I170" s="67"/>
      <c r="J170" s="67"/>
      <c r="K170" s="67"/>
      <c r="L170" s="67"/>
      <c r="M170" s="67"/>
      <c r="N170" s="67"/>
      <c r="O170" s="67"/>
      <c r="P170" s="67"/>
      <c r="Q170" s="67"/>
      <c r="R170" s="67"/>
      <c r="S170" s="67"/>
      <c r="T170" s="72"/>
      <c r="U170" s="72"/>
      <c r="V170" s="72"/>
    </row>
    <row r="171" spans="9:22" s="62" customFormat="1" ht="21.25" customHeight="1" x14ac:dyDescent="0.2">
      <c r="I171" s="67"/>
      <c r="J171" s="67"/>
      <c r="K171" s="67"/>
      <c r="L171" s="67"/>
      <c r="M171" s="67"/>
      <c r="N171" s="67"/>
      <c r="O171" s="67"/>
      <c r="P171" s="67"/>
      <c r="Q171" s="67"/>
      <c r="R171" s="67"/>
      <c r="S171" s="67"/>
      <c r="T171" s="72"/>
      <c r="U171" s="72"/>
      <c r="V171" s="72"/>
    </row>
    <row r="172" spans="9:22" s="62" customFormat="1" ht="21.25" customHeight="1" x14ac:dyDescent="0.2">
      <c r="I172" s="67"/>
      <c r="J172" s="67"/>
      <c r="K172" s="67"/>
      <c r="L172" s="67"/>
      <c r="M172" s="67"/>
      <c r="N172" s="67"/>
      <c r="O172" s="67"/>
      <c r="P172" s="67"/>
      <c r="Q172" s="67"/>
      <c r="R172" s="67"/>
      <c r="S172" s="67"/>
      <c r="T172" s="72"/>
      <c r="U172" s="72"/>
      <c r="V172" s="72"/>
    </row>
    <row r="173" spans="9:22" s="62" customFormat="1" ht="21.25" customHeight="1" x14ac:dyDescent="0.2">
      <c r="I173" s="67"/>
      <c r="J173" s="67"/>
      <c r="K173" s="67"/>
      <c r="L173" s="67"/>
      <c r="M173" s="67"/>
      <c r="N173" s="67"/>
      <c r="O173" s="67"/>
      <c r="P173" s="67"/>
      <c r="Q173" s="67"/>
      <c r="R173" s="67"/>
      <c r="S173" s="67"/>
      <c r="T173" s="72"/>
      <c r="U173" s="72"/>
      <c r="V173" s="72"/>
    </row>
    <row r="174" spans="9:22" s="62" customFormat="1" ht="21.25" customHeight="1" x14ac:dyDescent="0.2">
      <c r="I174" s="67"/>
      <c r="J174" s="67"/>
      <c r="K174" s="67"/>
      <c r="L174" s="67"/>
      <c r="M174" s="67"/>
      <c r="N174" s="67"/>
      <c r="O174" s="67"/>
      <c r="P174" s="67"/>
      <c r="Q174" s="67"/>
      <c r="R174" s="67"/>
      <c r="S174" s="67"/>
      <c r="T174" s="72"/>
      <c r="U174" s="72"/>
      <c r="V174" s="72"/>
    </row>
    <row r="175" spans="9:22" s="62" customFormat="1" ht="21.25" customHeight="1" x14ac:dyDescent="0.2">
      <c r="I175" s="67"/>
      <c r="J175" s="67"/>
      <c r="K175" s="67"/>
      <c r="L175" s="67"/>
      <c r="M175" s="67"/>
      <c r="N175" s="67"/>
      <c r="O175" s="67"/>
      <c r="P175" s="67"/>
      <c r="Q175" s="67"/>
      <c r="R175" s="67"/>
      <c r="S175" s="67"/>
      <c r="T175" s="72"/>
      <c r="U175" s="72"/>
      <c r="V175" s="72"/>
    </row>
    <row r="176" spans="9:22" s="62" customFormat="1" ht="21.25" customHeight="1" x14ac:dyDescent="0.2">
      <c r="I176" s="67"/>
      <c r="J176" s="67"/>
      <c r="K176" s="67"/>
      <c r="L176" s="67"/>
      <c r="M176" s="67"/>
      <c r="N176" s="67"/>
      <c r="O176" s="67"/>
      <c r="P176" s="67"/>
      <c r="Q176" s="67"/>
      <c r="R176" s="67"/>
      <c r="S176" s="67"/>
      <c r="T176" s="72"/>
      <c r="U176" s="72"/>
      <c r="V176" s="72"/>
    </row>
    <row r="177" spans="9:22" s="62" customFormat="1" ht="21.25" customHeight="1" x14ac:dyDescent="0.2">
      <c r="I177" s="67"/>
      <c r="J177" s="67"/>
      <c r="K177" s="67"/>
      <c r="L177" s="67"/>
      <c r="M177" s="67"/>
      <c r="N177" s="67"/>
      <c r="O177" s="67"/>
      <c r="P177" s="67"/>
      <c r="Q177" s="67"/>
      <c r="R177" s="67"/>
      <c r="S177" s="67"/>
      <c r="T177" s="72"/>
      <c r="U177" s="72"/>
      <c r="V177" s="72"/>
    </row>
    <row r="178" spans="9:22" s="62" customFormat="1" ht="21.25" customHeight="1" x14ac:dyDescent="0.2">
      <c r="I178" s="67"/>
      <c r="J178" s="67"/>
      <c r="K178" s="67"/>
      <c r="L178" s="67"/>
      <c r="M178" s="67"/>
      <c r="N178" s="67"/>
      <c r="O178" s="67"/>
      <c r="P178" s="67"/>
      <c r="Q178" s="67"/>
      <c r="R178" s="67"/>
      <c r="S178" s="67"/>
      <c r="T178" s="72"/>
      <c r="U178" s="72"/>
      <c r="V178" s="72"/>
    </row>
    <row r="179" spans="9:22" s="62" customFormat="1" ht="21.25" customHeight="1" x14ac:dyDescent="0.2">
      <c r="I179" s="67"/>
      <c r="J179" s="67"/>
      <c r="K179" s="67"/>
      <c r="L179" s="67"/>
      <c r="M179" s="67"/>
      <c r="N179" s="67"/>
      <c r="O179" s="67"/>
      <c r="P179" s="67"/>
      <c r="Q179" s="67"/>
      <c r="R179" s="67"/>
      <c r="S179" s="67"/>
      <c r="T179" s="72"/>
      <c r="U179" s="72"/>
      <c r="V179" s="72"/>
    </row>
    <row r="180" spans="9:22" s="62" customFormat="1" ht="21.25" customHeight="1" x14ac:dyDescent="0.2">
      <c r="I180" s="67"/>
      <c r="J180" s="67"/>
      <c r="K180" s="67"/>
      <c r="L180" s="67"/>
      <c r="M180" s="67"/>
      <c r="N180" s="67"/>
      <c r="O180" s="67"/>
      <c r="P180" s="67"/>
      <c r="Q180" s="67"/>
      <c r="R180" s="67"/>
      <c r="S180" s="67"/>
      <c r="T180" s="72"/>
      <c r="U180" s="72"/>
      <c r="V180" s="72"/>
    </row>
    <row r="181" spans="9:22" s="62" customFormat="1" ht="21.25" customHeight="1" x14ac:dyDescent="0.2">
      <c r="I181" s="67"/>
      <c r="J181" s="67"/>
      <c r="K181" s="67"/>
      <c r="L181" s="67"/>
      <c r="M181" s="67"/>
      <c r="N181" s="67"/>
      <c r="O181" s="67"/>
      <c r="P181" s="67"/>
      <c r="Q181" s="67"/>
      <c r="R181" s="67"/>
      <c r="S181" s="67"/>
      <c r="T181" s="72"/>
      <c r="U181" s="72"/>
      <c r="V181" s="72"/>
    </row>
    <row r="182" spans="9:22" s="62" customFormat="1" ht="21.25" customHeight="1" x14ac:dyDescent="0.2">
      <c r="I182" s="67"/>
      <c r="J182" s="67"/>
      <c r="K182" s="67"/>
      <c r="L182" s="67"/>
      <c r="M182" s="67"/>
      <c r="N182" s="67"/>
      <c r="O182" s="67"/>
      <c r="P182" s="67"/>
      <c r="Q182" s="67"/>
      <c r="R182" s="67"/>
      <c r="S182" s="67"/>
      <c r="T182" s="72"/>
      <c r="U182" s="72"/>
      <c r="V182" s="72"/>
    </row>
    <row r="183" spans="9:22" s="62" customFormat="1" ht="21.25" customHeight="1" x14ac:dyDescent="0.2">
      <c r="I183" s="67"/>
      <c r="J183" s="67"/>
      <c r="K183" s="67"/>
      <c r="L183" s="67"/>
      <c r="M183" s="67"/>
      <c r="N183" s="67"/>
      <c r="O183" s="67"/>
      <c r="P183" s="67"/>
      <c r="Q183" s="67"/>
      <c r="R183" s="67"/>
      <c r="S183" s="67"/>
      <c r="T183" s="72"/>
      <c r="U183" s="72"/>
      <c r="V183" s="72"/>
    </row>
    <row r="184" spans="9:22" s="62" customFormat="1" ht="21.25" customHeight="1" x14ac:dyDescent="0.2">
      <c r="I184" s="67"/>
      <c r="J184" s="67"/>
      <c r="K184" s="67"/>
      <c r="L184" s="67"/>
      <c r="M184" s="67"/>
      <c r="N184" s="67"/>
      <c r="O184" s="67"/>
      <c r="P184" s="67"/>
      <c r="Q184" s="67"/>
      <c r="R184" s="67"/>
      <c r="S184" s="67"/>
      <c r="T184" s="72"/>
      <c r="U184" s="72"/>
      <c r="V184" s="72"/>
    </row>
    <row r="185" spans="9:22" s="62" customFormat="1" ht="21.25" customHeight="1" x14ac:dyDescent="0.2">
      <c r="I185" s="67"/>
      <c r="J185" s="67"/>
      <c r="K185" s="67"/>
      <c r="L185" s="67"/>
      <c r="M185" s="67"/>
      <c r="N185" s="67"/>
      <c r="O185" s="67"/>
      <c r="P185" s="67"/>
      <c r="Q185" s="67"/>
      <c r="R185" s="67"/>
      <c r="S185" s="67"/>
      <c r="T185" s="72"/>
      <c r="U185" s="72"/>
      <c r="V185" s="72"/>
    </row>
    <row r="186" spans="9:22" s="62" customFormat="1" ht="21.25" customHeight="1" x14ac:dyDescent="0.2">
      <c r="I186" s="67"/>
      <c r="J186" s="67"/>
      <c r="K186" s="67"/>
      <c r="L186" s="67"/>
      <c r="M186" s="67"/>
      <c r="N186" s="67"/>
      <c r="O186" s="67"/>
      <c r="P186" s="67"/>
      <c r="Q186" s="67"/>
      <c r="R186" s="67"/>
      <c r="S186" s="67"/>
      <c r="T186" s="72"/>
      <c r="U186" s="72"/>
      <c r="V186" s="72"/>
    </row>
    <row r="187" spans="9:22" s="62" customFormat="1" ht="21.25" customHeight="1" x14ac:dyDescent="0.2">
      <c r="I187" s="67"/>
      <c r="J187" s="67"/>
      <c r="K187" s="67"/>
      <c r="L187" s="67"/>
      <c r="M187" s="67"/>
      <c r="N187" s="67"/>
      <c r="O187" s="67"/>
      <c r="P187" s="67"/>
      <c r="Q187" s="67"/>
      <c r="R187" s="67"/>
      <c r="S187" s="67"/>
      <c r="T187" s="72"/>
      <c r="U187" s="72"/>
      <c r="V187" s="72"/>
    </row>
    <row r="188" spans="9:22" s="62" customFormat="1" ht="21.25" customHeight="1" x14ac:dyDescent="0.2">
      <c r="I188" s="67"/>
      <c r="J188" s="67"/>
      <c r="K188" s="67"/>
      <c r="L188" s="67"/>
      <c r="M188" s="67"/>
      <c r="N188" s="67"/>
      <c r="O188" s="67"/>
      <c r="P188" s="67"/>
      <c r="Q188" s="67"/>
      <c r="R188" s="67"/>
      <c r="S188" s="67"/>
      <c r="T188" s="72"/>
      <c r="U188" s="72"/>
      <c r="V188" s="72"/>
    </row>
    <row r="189" spans="9:22" s="62" customFormat="1" ht="21.25" customHeight="1" x14ac:dyDescent="0.2">
      <c r="I189" s="67"/>
      <c r="J189" s="67"/>
      <c r="K189" s="67"/>
      <c r="L189" s="67"/>
      <c r="M189" s="67"/>
      <c r="N189" s="67"/>
      <c r="O189" s="67"/>
      <c r="P189" s="67"/>
      <c r="Q189" s="67"/>
      <c r="R189" s="67"/>
      <c r="S189" s="67"/>
      <c r="T189" s="72"/>
      <c r="U189" s="72"/>
      <c r="V189" s="72"/>
    </row>
    <row r="190" spans="9:22" s="62" customFormat="1" ht="21.25" customHeight="1" x14ac:dyDescent="0.2">
      <c r="I190" s="67"/>
      <c r="J190" s="67"/>
      <c r="K190" s="67"/>
      <c r="L190" s="67"/>
      <c r="M190" s="67"/>
      <c r="N190" s="67"/>
      <c r="O190" s="67"/>
      <c r="P190" s="67"/>
      <c r="Q190" s="67"/>
      <c r="R190" s="67"/>
      <c r="S190" s="67"/>
      <c r="T190" s="72"/>
      <c r="U190" s="72"/>
      <c r="V190" s="72"/>
    </row>
    <row r="191" spans="9:22" ht="21.25" customHeight="1" x14ac:dyDescent="0.2"/>
    <row r="192" spans="9:22" ht="21.25" customHeight="1" x14ac:dyDescent="0.2"/>
    <row r="193" ht="21.25" customHeight="1" x14ac:dyDescent="0.2"/>
    <row r="194" ht="21.25" customHeight="1" x14ac:dyDescent="0.2"/>
    <row r="195" ht="21.25" customHeight="1" x14ac:dyDescent="0.2"/>
    <row r="196" ht="21.25" customHeight="1" x14ac:dyDescent="0.2"/>
    <row r="197" ht="21.25" customHeight="1" x14ac:dyDescent="0.2"/>
    <row r="198" ht="21.25" customHeight="1" x14ac:dyDescent="0.2"/>
    <row r="199" ht="21.25" customHeight="1" x14ac:dyDescent="0.2"/>
    <row r="200" ht="21.25" customHeight="1" x14ac:dyDescent="0.2"/>
    <row r="201" ht="21.25" customHeight="1" x14ac:dyDescent="0.2"/>
    <row r="202" ht="21.25" customHeight="1" x14ac:dyDescent="0.2"/>
    <row r="203" ht="21.25" customHeight="1" x14ac:dyDescent="0.2"/>
    <row r="204" ht="21.25" customHeight="1" x14ac:dyDescent="0.2"/>
    <row r="205" ht="21.25" customHeight="1" x14ac:dyDescent="0.2"/>
    <row r="206" ht="21.25" customHeight="1" x14ac:dyDescent="0.2"/>
    <row r="207" ht="21.25" customHeight="1" x14ac:dyDescent="0.2"/>
    <row r="208" ht="21.25" customHeight="1" x14ac:dyDescent="0.2"/>
    <row r="209" ht="21.25" customHeight="1" x14ac:dyDescent="0.2"/>
    <row r="210" ht="21.25" customHeight="1" x14ac:dyDescent="0.2"/>
    <row r="211" ht="21.25" customHeight="1" x14ac:dyDescent="0.2"/>
    <row r="212" ht="21.25" customHeight="1" x14ac:dyDescent="0.2"/>
    <row r="213" ht="21.25" customHeight="1" x14ac:dyDescent="0.2"/>
    <row r="214" ht="21.25" customHeight="1" x14ac:dyDescent="0.2"/>
    <row r="215" ht="21.25" customHeight="1" x14ac:dyDescent="0.2"/>
    <row r="216" ht="21.25" customHeight="1" x14ac:dyDescent="0.2"/>
    <row r="217" ht="21.25" customHeight="1" x14ac:dyDescent="0.2"/>
    <row r="218" ht="21.25" customHeight="1" x14ac:dyDescent="0.2"/>
    <row r="219" ht="21.25" customHeight="1" x14ac:dyDescent="0.2"/>
    <row r="220" ht="21.25" customHeight="1" x14ac:dyDescent="0.2"/>
    <row r="221" ht="21.25" customHeight="1" x14ac:dyDescent="0.2"/>
    <row r="222" ht="21.25" customHeight="1" x14ac:dyDescent="0.2"/>
    <row r="223" ht="21.25" customHeight="1" x14ac:dyDescent="0.2"/>
    <row r="224" ht="21.25" customHeight="1" x14ac:dyDescent="0.2"/>
    <row r="225" ht="21.25" customHeight="1" x14ac:dyDescent="0.2"/>
    <row r="226" ht="21.25" customHeight="1" x14ac:dyDescent="0.2"/>
    <row r="227" ht="21.25" customHeight="1" x14ac:dyDescent="0.2"/>
    <row r="228" ht="21.25" customHeight="1" x14ac:dyDescent="0.2"/>
    <row r="229" ht="21.25" customHeight="1" x14ac:dyDescent="0.2"/>
    <row r="230" ht="21.25" customHeight="1" x14ac:dyDescent="0.2"/>
    <row r="231" ht="21.25" customHeight="1" x14ac:dyDescent="0.2"/>
    <row r="232" ht="21.25" customHeight="1" x14ac:dyDescent="0.2"/>
    <row r="233" ht="21.25" customHeight="1" x14ac:dyDescent="0.2"/>
    <row r="234" ht="21.25" customHeight="1" x14ac:dyDescent="0.2"/>
    <row r="235" ht="21.25" customHeight="1" x14ac:dyDescent="0.2"/>
    <row r="236" ht="21.25" customHeight="1" x14ac:dyDescent="0.2"/>
    <row r="237" ht="21.25" customHeight="1" x14ac:dyDescent="0.2"/>
    <row r="238" ht="21.25" customHeight="1" x14ac:dyDescent="0.2"/>
    <row r="239" ht="21.25" customHeight="1" x14ac:dyDescent="0.2"/>
    <row r="240" ht="21.25" customHeight="1" x14ac:dyDescent="0.2"/>
    <row r="241" ht="21.25" customHeight="1" x14ac:dyDescent="0.2"/>
    <row r="242" ht="21.25" customHeight="1" x14ac:dyDescent="0.2"/>
    <row r="243" ht="21.25" customHeight="1" x14ac:dyDescent="0.2"/>
    <row r="244" ht="21.25" customHeight="1" x14ac:dyDescent="0.2"/>
    <row r="245" ht="21.25" customHeight="1" x14ac:dyDescent="0.2"/>
    <row r="246" ht="21.25" customHeight="1" x14ac:dyDescent="0.2"/>
    <row r="247" ht="21.25" customHeight="1" x14ac:dyDescent="0.2"/>
    <row r="248" ht="21.25" customHeight="1" x14ac:dyDescent="0.2"/>
    <row r="249" ht="21.25" customHeight="1" x14ac:dyDescent="0.2"/>
    <row r="250" ht="21.25" customHeight="1" x14ac:dyDescent="0.2"/>
    <row r="251" ht="21.25" customHeight="1" x14ac:dyDescent="0.2"/>
    <row r="252" ht="21.25" customHeight="1" x14ac:dyDescent="0.2"/>
    <row r="253" ht="21.25" customHeight="1" x14ac:dyDescent="0.2"/>
    <row r="254" ht="21.25" customHeight="1" x14ac:dyDescent="0.2"/>
    <row r="255" ht="21.25" customHeight="1" x14ac:dyDescent="0.2"/>
    <row r="256" ht="21.25" customHeight="1" x14ac:dyDescent="0.2"/>
    <row r="257" ht="21.25" customHeight="1" x14ac:dyDescent="0.2"/>
    <row r="258" ht="21.25" customHeight="1" x14ac:dyDescent="0.2"/>
    <row r="259" ht="21.25" customHeight="1" x14ac:dyDescent="0.2"/>
    <row r="260" ht="21.25" customHeight="1" x14ac:dyDescent="0.2"/>
    <row r="261" ht="21.25" customHeight="1" x14ac:dyDescent="0.2"/>
    <row r="262" ht="21.25" customHeight="1" x14ac:dyDescent="0.2"/>
    <row r="263" ht="21.25" customHeight="1" x14ac:dyDescent="0.2"/>
    <row r="264" ht="21.25" customHeight="1" x14ac:dyDescent="0.2"/>
    <row r="265" ht="21.25" customHeight="1" x14ac:dyDescent="0.2"/>
    <row r="266" ht="21.25" customHeight="1" x14ac:dyDescent="0.2"/>
    <row r="267" ht="21.25" customHeight="1" x14ac:dyDescent="0.2"/>
    <row r="268" ht="21.25" customHeight="1" x14ac:dyDescent="0.2"/>
    <row r="269" ht="21.25" customHeight="1" x14ac:dyDescent="0.2"/>
    <row r="270" ht="21.25" customHeight="1" x14ac:dyDescent="0.2"/>
    <row r="271" ht="21.25" customHeight="1" x14ac:dyDescent="0.2"/>
    <row r="272" ht="21.25" customHeight="1" x14ac:dyDescent="0.2"/>
    <row r="273" ht="21.25" customHeight="1" x14ac:dyDescent="0.2"/>
    <row r="274" ht="21.25" customHeight="1" x14ac:dyDescent="0.2"/>
    <row r="275" ht="21.25" customHeight="1" x14ac:dyDescent="0.2"/>
    <row r="276" ht="21.25" customHeight="1" x14ac:dyDescent="0.2"/>
    <row r="277" ht="21.25" customHeight="1" x14ac:dyDescent="0.2"/>
    <row r="278" ht="21.25" customHeight="1" x14ac:dyDescent="0.2"/>
    <row r="279" ht="21.25" customHeight="1" x14ac:dyDescent="0.2"/>
    <row r="280" ht="21.25" customHeight="1" x14ac:dyDescent="0.2"/>
    <row r="281" ht="21.25" customHeight="1" x14ac:dyDescent="0.2"/>
    <row r="282" ht="21.25" customHeight="1" x14ac:dyDescent="0.2"/>
    <row r="283" ht="21.25" customHeight="1" x14ac:dyDescent="0.2"/>
    <row r="284" ht="21.25" customHeight="1" x14ac:dyDescent="0.2"/>
    <row r="285" ht="21.25" customHeight="1" x14ac:dyDescent="0.2"/>
    <row r="286" ht="21.25" customHeight="1" x14ac:dyDescent="0.2"/>
    <row r="287" ht="21.25" customHeight="1" x14ac:dyDescent="0.2"/>
    <row r="288" ht="21.25" customHeight="1" x14ac:dyDescent="0.2"/>
    <row r="289" ht="21.25" customHeight="1" x14ac:dyDescent="0.2"/>
    <row r="290" ht="21.25" customHeight="1" x14ac:dyDescent="0.2"/>
    <row r="291" ht="21.25" customHeight="1" x14ac:dyDescent="0.2"/>
    <row r="292" ht="21.25" customHeight="1" x14ac:dyDescent="0.2"/>
    <row r="293" ht="21.25" customHeight="1" x14ac:dyDescent="0.2"/>
    <row r="294" ht="21.25" customHeight="1" x14ac:dyDescent="0.2"/>
    <row r="295" ht="21.25" customHeight="1" x14ac:dyDescent="0.2"/>
    <row r="296" ht="21.25" customHeight="1" x14ac:dyDescent="0.2"/>
    <row r="297" ht="21.25" customHeight="1" x14ac:dyDescent="0.2"/>
    <row r="298" ht="21.25" customHeight="1" x14ac:dyDescent="0.2"/>
    <row r="299" ht="21.25" customHeight="1" x14ac:dyDescent="0.2"/>
    <row r="300" ht="21.25" customHeight="1" x14ac:dyDescent="0.2"/>
    <row r="301" ht="21.25" customHeight="1" x14ac:dyDescent="0.2"/>
    <row r="302" ht="21.25" customHeight="1" x14ac:dyDescent="0.2"/>
    <row r="303" ht="21.25" customHeight="1" x14ac:dyDescent="0.2"/>
    <row r="304" ht="21.25" customHeight="1" x14ac:dyDescent="0.2"/>
    <row r="305" ht="21.25" customHeight="1" x14ac:dyDescent="0.2"/>
    <row r="306" ht="21.25" customHeight="1" x14ac:dyDescent="0.2"/>
    <row r="307" ht="21.25" customHeight="1" x14ac:dyDescent="0.2"/>
    <row r="308" ht="21.25" customHeight="1" x14ac:dyDescent="0.2"/>
    <row r="309" ht="21.25" customHeight="1" x14ac:dyDescent="0.2"/>
    <row r="310" ht="21.25" customHeight="1" x14ac:dyDescent="0.2"/>
    <row r="311" ht="21.25" customHeight="1" x14ac:dyDescent="0.2"/>
    <row r="312" ht="21.25" customHeight="1" x14ac:dyDescent="0.2"/>
    <row r="313" ht="21.25" customHeight="1" x14ac:dyDescent="0.2"/>
    <row r="314" ht="21.25" customHeight="1" x14ac:dyDescent="0.2"/>
    <row r="315" ht="21.25" customHeight="1" x14ac:dyDescent="0.2"/>
    <row r="316" ht="21.25" customHeight="1" x14ac:dyDescent="0.2"/>
    <row r="317" ht="21.25" customHeight="1" x14ac:dyDescent="0.2"/>
    <row r="318" ht="21.25" customHeight="1" x14ac:dyDescent="0.2"/>
    <row r="319" ht="21.25" customHeight="1" x14ac:dyDescent="0.2"/>
    <row r="320" ht="21.25" customHeight="1" x14ac:dyDescent="0.2"/>
    <row r="321" ht="21.25" customHeight="1" x14ac:dyDescent="0.2"/>
    <row r="322" ht="21.25" customHeight="1" x14ac:dyDescent="0.2"/>
    <row r="323" ht="21.25" customHeight="1" x14ac:dyDescent="0.2"/>
    <row r="324" ht="21.25" customHeight="1" x14ac:dyDescent="0.2"/>
    <row r="325" ht="21.25" customHeight="1" x14ac:dyDescent="0.2"/>
    <row r="326" ht="21.25" customHeight="1" x14ac:dyDescent="0.2"/>
    <row r="327" ht="21.25" customHeight="1" x14ac:dyDescent="0.2"/>
    <row r="328" ht="21.25" customHeight="1" x14ac:dyDescent="0.2"/>
    <row r="329" ht="21.25" customHeight="1" x14ac:dyDescent="0.2"/>
    <row r="330" ht="21.25" customHeight="1" x14ac:dyDescent="0.2"/>
    <row r="331" ht="21.25" customHeight="1" x14ac:dyDescent="0.2"/>
    <row r="332" ht="21.25" customHeight="1" x14ac:dyDescent="0.2"/>
    <row r="333" ht="21.25" customHeight="1" x14ac:dyDescent="0.2"/>
    <row r="334" ht="21.25" customHeight="1" x14ac:dyDescent="0.2"/>
    <row r="335" ht="21.25" customHeight="1" x14ac:dyDescent="0.2"/>
    <row r="336" ht="21.25" customHeight="1" x14ac:dyDescent="0.2"/>
    <row r="337" ht="21.25" customHeight="1" x14ac:dyDescent="0.2"/>
    <row r="338" ht="21.25" customHeight="1" x14ac:dyDescent="0.2"/>
    <row r="339" ht="21.25" customHeight="1" x14ac:dyDescent="0.2"/>
    <row r="340" ht="21.25" customHeight="1" x14ac:dyDescent="0.2"/>
    <row r="341" ht="21.25" customHeight="1" x14ac:dyDescent="0.2"/>
    <row r="342" ht="21.25" customHeight="1" x14ac:dyDescent="0.2"/>
    <row r="343" ht="21.25" customHeight="1" x14ac:dyDescent="0.2"/>
    <row r="344" ht="21.25" customHeight="1" x14ac:dyDescent="0.2"/>
    <row r="345" ht="21.25" customHeight="1" x14ac:dyDescent="0.2"/>
    <row r="346" ht="21.25" customHeight="1" x14ac:dyDescent="0.2"/>
    <row r="347" ht="21.25" customHeight="1" x14ac:dyDescent="0.2"/>
    <row r="348" ht="21.25" customHeight="1" x14ac:dyDescent="0.2"/>
    <row r="349" ht="21.25" customHeight="1" x14ac:dyDescent="0.2"/>
    <row r="350" ht="21.25" customHeight="1" x14ac:dyDescent="0.2"/>
    <row r="351" ht="21.25" customHeight="1" x14ac:dyDescent="0.2"/>
    <row r="352" ht="21.25" customHeight="1" x14ac:dyDescent="0.2"/>
    <row r="353" ht="21.25" customHeight="1" x14ac:dyDescent="0.2"/>
    <row r="354" ht="21.25" customHeight="1" x14ac:dyDescent="0.2"/>
    <row r="355" ht="21.25" customHeight="1" x14ac:dyDescent="0.2"/>
    <row r="356" ht="21.25" customHeight="1" x14ac:dyDescent="0.2"/>
    <row r="357" ht="21.25" customHeight="1" x14ac:dyDescent="0.2"/>
    <row r="358" ht="21.25" customHeight="1" x14ac:dyDescent="0.2"/>
    <row r="359" ht="21.25" customHeight="1" x14ac:dyDescent="0.2"/>
    <row r="360" ht="21.25" customHeight="1" x14ac:dyDescent="0.2"/>
    <row r="361" ht="21.25" customHeight="1" x14ac:dyDescent="0.2"/>
    <row r="362" ht="21.25" customHeight="1" x14ac:dyDescent="0.2"/>
    <row r="363" ht="21.25" customHeight="1" x14ac:dyDescent="0.2"/>
    <row r="364" ht="21.25" customHeight="1" x14ac:dyDescent="0.2"/>
    <row r="365" ht="21.25" customHeight="1" x14ac:dyDescent="0.2"/>
    <row r="366" ht="21.25" customHeight="1" x14ac:dyDescent="0.2"/>
    <row r="367" ht="21.25" customHeight="1" x14ac:dyDescent="0.2"/>
  </sheetData>
  <mergeCells count="50">
    <mergeCell ref="B67:H67"/>
    <mergeCell ref="A62:D62"/>
    <mergeCell ref="A63:D63"/>
    <mergeCell ref="A64:D64"/>
    <mergeCell ref="A65:D65"/>
    <mergeCell ref="E64:H64"/>
    <mergeCell ref="E65:H65"/>
    <mergeCell ref="A58:H58"/>
    <mergeCell ref="A59:D59"/>
    <mergeCell ref="A60:D60"/>
    <mergeCell ref="A61:D61"/>
    <mergeCell ref="A53:H53"/>
    <mergeCell ref="A54:H54"/>
    <mergeCell ref="A55:H55"/>
    <mergeCell ref="A56:H56"/>
    <mergeCell ref="A57:H57"/>
    <mergeCell ref="B13:C13"/>
    <mergeCell ref="E13:F13"/>
    <mergeCell ref="A25:H25"/>
    <mergeCell ref="A30:H30"/>
    <mergeCell ref="A36:H36"/>
    <mergeCell ref="A23:H23"/>
    <mergeCell ref="A24:H24"/>
    <mergeCell ref="A14:D14"/>
    <mergeCell ref="A15:F15"/>
    <mergeCell ref="B16:C16"/>
    <mergeCell ref="B17:C17"/>
    <mergeCell ref="D18:F18"/>
    <mergeCell ref="A20:E20"/>
    <mergeCell ref="F19:H19"/>
    <mergeCell ref="A19:E19"/>
    <mergeCell ref="F20:H20"/>
    <mergeCell ref="A9:H9"/>
    <mergeCell ref="A11:D11"/>
    <mergeCell ref="G11:H11"/>
    <mergeCell ref="B12:D12"/>
    <mergeCell ref="G12:H12"/>
    <mergeCell ref="A21:B21"/>
    <mergeCell ref="A26:H26"/>
    <mergeCell ref="A31:H31"/>
    <mergeCell ref="A48:H48"/>
    <mergeCell ref="A51:H51"/>
    <mergeCell ref="C52:D52"/>
    <mergeCell ref="A37:H37"/>
    <mergeCell ref="A41:H41"/>
    <mergeCell ref="A45:H45"/>
    <mergeCell ref="A40:H40"/>
    <mergeCell ref="A44:H44"/>
    <mergeCell ref="A47:H47"/>
    <mergeCell ref="A50:H50"/>
  </mergeCells>
  <printOptions horizontalCentered="1"/>
  <pageMargins left="0.31496062992125984" right="0.31496062992125984" top="0.31496062992125984" bottom="0.39370078740157483" header="0.31496062992125984" footer="0.31496062992125984"/>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B076D-C075-C742-BF10-66A1FF24DDD4}">
  <dimension ref="B1:U106"/>
  <sheetViews>
    <sheetView topLeftCell="A103" workbookViewId="0">
      <selection activeCell="R127" sqref="R127"/>
    </sheetView>
  </sheetViews>
  <sheetFormatPr baseColWidth="10" defaultRowHeight="30" customHeight="1" x14ac:dyDescent="0.2"/>
  <cols>
    <col min="1" max="1" width="5" style="14" customWidth="1"/>
    <col min="2" max="16384" width="10.83203125" style="14"/>
  </cols>
  <sheetData>
    <row r="1" spans="2:11" s="479" customFormat="1" ht="30" customHeight="1" x14ac:dyDescent="0.2">
      <c r="B1" s="117" t="s">
        <v>557</v>
      </c>
      <c r="C1" s="117"/>
      <c r="D1" s="117"/>
      <c r="E1" s="117"/>
      <c r="F1" s="117"/>
      <c r="G1" s="117"/>
      <c r="H1" s="117"/>
      <c r="I1" s="117"/>
      <c r="J1" s="117"/>
      <c r="K1" s="117"/>
    </row>
    <row r="23" spans="2:21" s="479" customFormat="1" ht="30" customHeight="1" x14ac:dyDescent="0.2">
      <c r="B23" s="117" t="s">
        <v>558</v>
      </c>
      <c r="C23" s="117"/>
      <c r="D23" s="117"/>
      <c r="E23" s="117"/>
      <c r="F23" s="117"/>
      <c r="G23" s="117"/>
      <c r="H23" s="117"/>
      <c r="I23" s="117"/>
      <c r="J23" s="117"/>
      <c r="K23" s="117"/>
    </row>
    <row r="25" spans="2:21" ht="30" customHeight="1" x14ac:dyDescent="0.2">
      <c r="U25" s="17"/>
    </row>
    <row r="26" spans="2:21" ht="30" customHeight="1" x14ac:dyDescent="0.2">
      <c r="U26" s="17"/>
    </row>
    <row r="27" spans="2:21" ht="30" customHeight="1" x14ac:dyDescent="0.2">
      <c r="U27" s="17"/>
    </row>
    <row r="28" spans="2:21" ht="30" customHeight="1" x14ac:dyDescent="0.2">
      <c r="U28" s="17"/>
    </row>
    <row r="29" spans="2:21" ht="30" customHeight="1" x14ac:dyDescent="0.2">
      <c r="U29" s="17"/>
    </row>
    <row r="30" spans="2:21" ht="30" customHeight="1" x14ac:dyDescent="0.2">
      <c r="U30" s="17"/>
    </row>
    <row r="39" spans="2:19" s="479" customFormat="1" ht="30" customHeight="1" x14ac:dyDescent="0.2">
      <c r="B39" s="117" t="s">
        <v>559</v>
      </c>
      <c r="C39" s="117"/>
      <c r="D39" s="117"/>
      <c r="E39" s="117"/>
      <c r="F39" s="117"/>
      <c r="G39" s="117"/>
      <c r="H39" s="117"/>
      <c r="I39" s="117"/>
      <c r="J39" s="117"/>
      <c r="K39" s="117"/>
    </row>
    <row r="43" spans="2:19" ht="30" customHeight="1" x14ac:dyDescent="0.2">
      <c r="S43" s="17"/>
    </row>
    <row r="44" spans="2:19" ht="30" customHeight="1" x14ac:dyDescent="0.2">
      <c r="S44" s="17"/>
    </row>
    <row r="45" spans="2:19" ht="30" customHeight="1" x14ac:dyDescent="0.2">
      <c r="S45" s="17"/>
    </row>
    <row r="58" spans="2:19" s="479" customFormat="1" ht="30" customHeight="1" x14ac:dyDescent="0.2">
      <c r="B58" s="117" t="s">
        <v>560</v>
      </c>
      <c r="C58" s="117"/>
      <c r="D58" s="117"/>
      <c r="E58" s="117"/>
      <c r="F58" s="117"/>
      <c r="G58" s="117"/>
      <c r="H58" s="117"/>
      <c r="I58" s="117"/>
      <c r="J58" s="117"/>
      <c r="K58" s="117"/>
    </row>
    <row r="60" spans="2:19" ht="30" customHeight="1" x14ac:dyDescent="0.2">
      <c r="S60" s="17"/>
    </row>
    <row r="61" spans="2:19" ht="30" customHeight="1" x14ac:dyDescent="0.2">
      <c r="S61" s="17"/>
    </row>
    <row r="62" spans="2:19" ht="30" customHeight="1" x14ac:dyDescent="0.2">
      <c r="S62" s="17"/>
    </row>
    <row r="63" spans="2:19" ht="30" customHeight="1" x14ac:dyDescent="0.2">
      <c r="S63" s="17"/>
    </row>
    <row r="93" spans="2:19" s="479" customFormat="1" ht="30" customHeight="1" x14ac:dyDescent="0.2">
      <c r="B93" s="117" t="s">
        <v>561</v>
      </c>
      <c r="C93" s="117"/>
      <c r="D93" s="117"/>
      <c r="E93" s="117"/>
      <c r="F93" s="117"/>
      <c r="G93" s="117"/>
      <c r="H93" s="117"/>
      <c r="I93" s="117"/>
      <c r="J93" s="117"/>
      <c r="K93" s="117"/>
    </row>
    <row r="95" spans="2:19" ht="30" customHeight="1" x14ac:dyDescent="0.2">
      <c r="S95" s="17"/>
    </row>
    <row r="96" spans="2:19" ht="30" customHeight="1" x14ac:dyDescent="0.2">
      <c r="S96" s="17"/>
    </row>
    <row r="97" spans="2:19" ht="30" customHeight="1" x14ac:dyDescent="0.2">
      <c r="S97" s="17"/>
    </row>
    <row r="98" spans="2:19" ht="30" customHeight="1" x14ac:dyDescent="0.2">
      <c r="S98" s="17"/>
    </row>
    <row r="99" spans="2:19" ht="30" customHeight="1" x14ac:dyDescent="0.2">
      <c r="S99" s="17"/>
    </row>
    <row r="100" spans="2:19" ht="30" customHeight="1" x14ac:dyDescent="0.2">
      <c r="S100" s="17"/>
    </row>
    <row r="106" spans="2:19" s="479" customFormat="1" ht="30" customHeight="1" x14ac:dyDescent="0.2">
      <c r="B106" s="117" t="s">
        <v>562</v>
      </c>
      <c r="C106" s="117"/>
      <c r="D106" s="117"/>
      <c r="E106" s="117"/>
      <c r="F106" s="117"/>
      <c r="G106" s="117"/>
      <c r="H106" s="117"/>
      <c r="I106" s="117"/>
      <c r="J106" s="117"/>
      <c r="K106" s="117"/>
    </row>
  </sheetData>
  <sheetProtection sheet="1" objects="1" scenarios="1" selectLockedCells="1"/>
  <mergeCells count="6">
    <mergeCell ref="B106:K106"/>
    <mergeCell ref="B1:K1"/>
    <mergeCell ref="B23:K23"/>
    <mergeCell ref="B39:K39"/>
    <mergeCell ref="B58:K58"/>
    <mergeCell ref="B93:K9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5A307-D2CA-ED47-9B1A-C7653C4FD14C}">
  <dimension ref="A1:K508"/>
  <sheetViews>
    <sheetView showZeros="0" zoomScaleNormal="100" workbookViewId="0">
      <selection activeCell="C3" sqref="C3"/>
    </sheetView>
  </sheetViews>
  <sheetFormatPr baseColWidth="10" defaultColWidth="11.1640625" defaultRowHeight="16" x14ac:dyDescent="0.2"/>
  <cols>
    <col min="1" max="1" width="5.33203125" customWidth="1"/>
    <col min="2" max="2" width="19.1640625" customWidth="1"/>
    <col min="3" max="3" width="31.83203125" customWidth="1"/>
    <col min="12" max="12" width="8.33203125" customWidth="1"/>
  </cols>
  <sheetData>
    <row r="1" spans="2:11" s="1" customFormat="1" ht="30" customHeight="1" x14ac:dyDescent="0.2">
      <c r="B1" s="117" t="s">
        <v>245</v>
      </c>
      <c r="C1" s="117"/>
      <c r="D1" s="117"/>
      <c r="E1" s="117"/>
      <c r="F1" s="117"/>
      <c r="G1" s="117"/>
      <c r="H1" s="117"/>
      <c r="I1" s="117"/>
      <c r="J1" s="117"/>
      <c r="K1" s="117"/>
    </row>
    <row r="2" spans="2:11" s="5" customFormat="1" ht="22" customHeight="1" thickBot="1" x14ac:dyDescent="0.25"/>
    <row r="3" spans="2:11" s="4" customFormat="1" ht="22" customHeight="1" thickBot="1" x14ac:dyDescent="0.25">
      <c r="B3" s="6" t="s">
        <v>66</v>
      </c>
      <c r="C3" s="214">
        <f>'Quick Input'!C5</f>
        <v>0</v>
      </c>
      <c r="D3" s="29"/>
      <c r="E3" s="28"/>
      <c r="F3" s="28"/>
    </row>
    <row r="4" spans="2:11" s="4" customFormat="1" ht="22" customHeight="1" thickBot="1" x14ac:dyDescent="0.25">
      <c r="B4" s="4" t="s">
        <v>67</v>
      </c>
      <c r="C4" s="215">
        <f>'Quick Input'!D5</f>
        <v>0</v>
      </c>
      <c r="D4" s="29"/>
      <c r="E4" s="28"/>
      <c r="F4" s="28"/>
    </row>
    <row r="5" spans="2:11" s="4" customFormat="1" ht="22" customHeight="1" thickBot="1" x14ac:dyDescent="0.25">
      <c r="B5" s="4" t="s">
        <v>63</v>
      </c>
      <c r="C5" s="216">
        <f>'Quick Input'!E5</f>
        <v>0</v>
      </c>
      <c r="D5" s="28"/>
      <c r="E5" s="28"/>
      <c r="F5" s="28"/>
    </row>
    <row r="6" spans="2:11" s="4" customFormat="1" ht="22" customHeight="1" thickBot="1" x14ac:dyDescent="0.25">
      <c r="B6" s="4" t="s">
        <v>62</v>
      </c>
      <c r="C6" s="217">
        <f>'Quick Input'!F5</f>
        <v>0</v>
      </c>
      <c r="D6" s="29"/>
      <c r="E6" s="28"/>
      <c r="F6" s="28"/>
    </row>
    <row r="7" spans="2:11" s="4" customFormat="1" ht="22" customHeight="1" thickBot="1" x14ac:dyDescent="0.25">
      <c r="B7" s="4" t="s">
        <v>64</v>
      </c>
      <c r="C7" s="218">
        <f>'Quick Input'!G5</f>
        <v>0</v>
      </c>
      <c r="D7" s="29"/>
      <c r="E7" s="28"/>
      <c r="F7" s="28"/>
    </row>
    <row r="8" spans="2:11" s="4" customFormat="1" ht="22" customHeight="1" thickBot="1" x14ac:dyDescent="0.25">
      <c r="B8" s="4" t="s">
        <v>65</v>
      </c>
      <c r="C8" s="212">
        <f>'Quick Input'!H5</f>
        <v>0</v>
      </c>
      <c r="D8" s="28"/>
      <c r="E8" s="28"/>
      <c r="F8" s="28"/>
    </row>
    <row r="9" spans="2:11" s="4" customFormat="1" ht="22" customHeight="1" thickBot="1" x14ac:dyDescent="0.25">
      <c r="B9" s="4" t="s">
        <v>69</v>
      </c>
      <c r="C9" s="217">
        <f>'Quick Input'!I5</f>
        <v>0</v>
      </c>
      <c r="D9" s="28"/>
      <c r="E9" s="28"/>
      <c r="F9" s="28"/>
    </row>
    <row r="10" spans="2:11" s="4" customFormat="1" ht="22" customHeight="1" thickBot="1" x14ac:dyDescent="0.25">
      <c r="B10" s="4" t="s">
        <v>68</v>
      </c>
      <c r="C10" s="217">
        <f>'Quick Input'!J5</f>
        <v>0</v>
      </c>
      <c r="D10" s="28"/>
      <c r="E10" s="28"/>
      <c r="F10" s="28"/>
    </row>
    <row r="11" spans="2:11" s="4" customFormat="1" ht="22" customHeight="1" thickBot="1" x14ac:dyDescent="0.25">
      <c r="B11" s="4" t="s">
        <v>70</v>
      </c>
      <c r="C11" s="219">
        <f>'Quick Input'!K5</f>
        <v>0</v>
      </c>
      <c r="D11" s="28"/>
      <c r="E11" s="29"/>
      <c r="F11" s="29"/>
      <c r="G11" s="6"/>
      <c r="H11" s="6"/>
    </row>
    <row r="12" spans="2:11" s="4" customFormat="1" ht="22" customHeight="1" thickBot="1" x14ac:dyDescent="0.25">
      <c r="C12" s="31"/>
      <c r="D12" s="29"/>
      <c r="E12" s="28"/>
      <c r="F12" s="28"/>
    </row>
    <row r="13" spans="2:11" s="4" customFormat="1" ht="22" customHeight="1" thickBot="1" x14ac:dyDescent="0.25">
      <c r="B13" s="4" t="s">
        <v>213</v>
      </c>
      <c r="C13" s="208">
        <f>'Quick Input'!L5</f>
        <v>0</v>
      </c>
      <c r="D13" s="28"/>
      <c r="E13" s="28"/>
      <c r="F13" s="28"/>
    </row>
    <row r="14" spans="2:11" s="4" customFormat="1" ht="22" customHeight="1" thickBot="1" x14ac:dyDescent="0.25">
      <c r="B14" s="4" t="s">
        <v>214</v>
      </c>
      <c r="C14" s="209">
        <f>'Quick Input'!M5</f>
        <v>0</v>
      </c>
      <c r="D14" s="28"/>
      <c r="E14" s="28"/>
      <c r="F14" s="28"/>
    </row>
    <row r="15" spans="2:11" s="4" customFormat="1" ht="22" customHeight="1" thickBot="1" x14ac:dyDescent="0.25">
      <c r="B15" s="4" t="s">
        <v>71</v>
      </c>
      <c r="C15" s="210">
        <f>'Quick Input'!N5</f>
        <v>0</v>
      </c>
      <c r="D15" s="28"/>
      <c r="E15" s="28"/>
      <c r="F15" s="28"/>
    </row>
    <row r="16" spans="2:11" s="4" customFormat="1" ht="22" customHeight="1" thickBot="1" x14ac:dyDescent="0.25">
      <c r="B16" s="4" t="s">
        <v>238</v>
      </c>
      <c r="C16" s="211">
        <f>'Quick Input'!O5</f>
        <v>0</v>
      </c>
      <c r="D16" s="28"/>
      <c r="E16" s="28"/>
      <c r="F16" s="28"/>
    </row>
    <row r="17" spans="2:6" s="4" customFormat="1" ht="22" customHeight="1" thickBot="1" x14ac:dyDescent="0.25">
      <c r="B17" s="4" t="s">
        <v>74</v>
      </c>
      <c r="C17" s="212">
        <f>'Quick Input'!P5</f>
        <v>0</v>
      </c>
      <c r="D17" s="28"/>
      <c r="E17" s="28"/>
      <c r="F17" s="28"/>
    </row>
    <row r="18" spans="2:6" s="4" customFormat="1" ht="22" customHeight="1" thickBot="1" x14ac:dyDescent="0.25">
      <c r="B18" s="4" t="s">
        <v>243</v>
      </c>
      <c r="C18" s="213">
        <f>'Quick Input'!Q5</f>
        <v>0</v>
      </c>
      <c r="D18" s="28"/>
      <c r="E18" s="28"/>
      <c r="F18" s="28"/>
    </row>
    <row r="19" spans="2:6" s="4" customFormat="1" ht="22" customHeight="1" thickBot="1" x14ac:dyDescent="0.25">
      <c r="C19" s="30"/>
      <c r="D19" s="29"/>
      <c r="E19" s="28"/>
      <c r="F19" s="28"/>
    </row>
    <row r="20" spans="2:6" s="4" customFormat="1" ht="66" customHeight="1" thickBot="1" x14ac:dyDescent="0.25">
      <c r="B20" s="4" t="s">
        <v>72</v>
      </c>
      <c r="C20" s="207">
        <f>'Quick Input'!R5</f>
        <v>0</v>
      </c>
      <c r="D20" s="493"/>
      <c r="E20" s="493"/>
      <c r="F20" s="494"/>
    </row>
    <row r="21" spans="2:6" s="4" customFormat="1" ht="68" customHeight="1" thickBot="1" x14ac:dyDescent="0.25">
      <c r="B21" s="6" t="s">
        <v>73</v>
      </c>
      <c r="C21" s="200">
        <f>'Quick Input'!S5</f>
        <v>0</v>
      </c>
      <c r="D21" s="495"/>
      <c r="E21" s="495"/>
      <c r="F21" s="496"/>
    </row>
    <row r="22" spans="2:6" s="4" customFormat="1" ht="20" customHeight="1" thickBot="1" x14ac:dyDescent="0.25">
      <c r="B22" s="6"/>
      <c r="C22" s="6"/>
    </row>
    <row r="23" spans="2:6" s="4" customFormat="1" ht="22" customHeight="1" thickBot="1" x14ac:dyDescent="0.25">
      <c r="B23" s="4" t="s">
        <v>279</v>
      </c>
      <c r="C23" s="203">
        <f>'Quick Input'!T5</f>
        <v>0</v>
      </c>
      <c r="D23" s="28"/>
      <c r="E23" s="28"/>
      <c r="F23" s="28"/>
    </row>
    <row r="24" spans="2:6" s="4" customFormat="1" ht="22" customHeight="1" thickBot="1" x14ac:dyDescent="0.25">
      <c r="B24" s="7" t="s">
        <v>280</v>
      </c>
      <c r="C24" s="203">
        <f>'Quick Input'!U5</f>
        <v>0</v>
      </c>
      <c r="D24" s="28"/>
      <c r="E24" s="28"/>
      <c r="F24" s="28"/>
    </row>
    <row r="25" spans="2:6" s="4" customFormat="1" ht="22" customHeight="1" thickBot="1" x14ac:dyDescent="0.25">
      <c r="B25" s="4" t="s">
        <v>215</v>
      </c>
      <c r="C25" s="203">
        <f>'Quick Input'!V5</f>
        <v>0</v>
      </c>
      <c r="D25" s="478"/>
      <c r="E25" s="28"/>
      <c r="F25" s="28"/>
    </row>
    <row r="26" spans="2:6" s="4" customFormat="1" ht="22" customHeight="1" thickBot="1" x14ac:dyDescent="0.25">
      <c r="B26" s="7" t="s">
        <v>76</v>
      </c>
      <c r="C26" s="204">
        <f>'Quick Input'!W5</f>
        <v>0</v>
      </c>
      <c r="D26" s="205"/>
      <c r="E26" s="205"/>
      <c r="F26" s="206"/>
    </row>
    <row r="27" spans="2:6" s="4" customFormat="1" ht="80" customHeight="1" thickBot="1" x14ac:dyDescent="0.25">
      <c r="B27" s="7" t="s">
        <v>75</v>
      </c>
      <c r="C27" s="201">
        <f>'Quick Input'!X5</f>
        <v>0</v>
      </c>
      <c r="D27" s="28"/>
      <c r="E27" s="28"/>
      <c r="F27" s="28"/>
    </row>
    <row r="28" spans="2:6" s="4" customFormat="1" ht="22" customHeight="1" thickBot="1" x14ac:dyDescent="0.25">
      <c r="B28" s="6" t="s">
        <v>216</v>
      </c>
      <c r="C28" s="202">
        <f>'Quick Input'!Y5</f>
        <v>0</v>
      </c>
      <c r="D28" s="28"/>
      <c r="E28" s="28"/>
      <c r="F28" s="28"/>
    </row>
    <row r="29" spans="2:6" s="4" customFormat="1" ht="22" customHeight="1" thickBot="1" x14ac:dyDescent="0.25">
      <c r="B29" s="16"/>
      <c r="C29" s="60"/>
      <c r="D29" s="28"/>
      <c r="E29" s="28"/>
      <c r="F29" s="28"/>
    </row>
    <row r="30" spans="2:6" s="4" customFormat="1" ht="22" customHeight="1" thickBot="1" x14ac:dyDescent="0.25">
      <c r="B30" s="6" t="s">
        <v>235</v>
      </c>
      <c r="C30" s="197">
        <f>'Quick Input'!Z5</f>
        <v>0</v>
      </c>
      <c r="D30" s="28"/>
      <c r="E30" s="28"/>
      <c r="F30" s="28"/>
    </row>
    <row r="31" spans="2:6" s="4" customFormat="1" ht="22" customHeight="1" thickBot="1" x14ac:dyDescent="0.25">
      <c r="B31" s="6" t="s">
        <v>77</v>
      </c>
      <c r="C31" s="198">
        <f>'Quick Input'!AA5</f>
        <v>0</v>
      </c>
      <c r="D31" s="28"/>
      <c r="E31" s="28"/>
      <c r="F31" s="28"/>
    </row>
    <row r="32" spans="2:6" s="4" customFormat="1" ht="22" customHeight="1" thickBot="1" x14ac:dyDescent="0.25">
      <c r="B32" s="4" t="s">
        <v>78</v>
      </c>
      <c r="C32" s="197">
        <f>'Quick Input'!AB5</f>
        <v>0</v>
      </c>
      <c r="D32" s="28"/>
      <c r="E32" s="28"/>
      <c r="F32" s="28"/>
    </row>
    <row r="33" spans="1:11" s="4" customFormat="1" ht="22" customHeight="1" thickBot="1" x14ac:dyDescent="0.25">
      <c r="B33" s="6" t="s">
        <v>79</v>
      </c>
      <c r="C33" s="199">
        <f>'Quick Input'!AC5</f>
        <v>0</v>
      </c>
      <c r="D33" s="28"/>
      <c r="E33" s="28"/>
      <c r="F33" s="28"/>
    </row>
    <row r="34" spans="1:11" s="4" customFormat="1" ht="71" customHeight="1" thickBot="1" x14ac:dyDescent="0.25">
      <c r="B34" s="4" t="s">
        <v>80</v>
      </c>
      <c r="C34" s="200">
        <f>'Quick Input'!AD5</f>
        <v>0</v>
      </c>
      <c r="D34" s="495"/>
      <c r="E34" s="495"/>
      <c r="F34" s="496"/>
    </row>
    <row r="35" spans="1:11" s="5" customFormat="1" x14ac:dyDescent="0.2"/>
    <row r="36" spans="1:11" s="5" customFormat="1" x14ac:dyDescent="0.2"/>
    <row r="37" spans="1:11" s="1" customFormat="1" ht="30" customHeight="1" x14ac:dyDescent="0.2">
      <c r="B37" s="117" t="s">
        <v>493</v>
      </c>
      <c r="C37" s="117"/>
      <c r="D37" s="117"/>
      <c r="E37" s="117"/>
      <c r="F37" s="117"/>
      <c r="G37" s="117"/>
      <c r="H37" s="117"/>
      <c r="I37" s="117"/>
      <c r="J37" s="117"/>
      <c r="K37" s="117"/>
    </row>
    <row r="38" spans="1:11" s="5" customFormat="1" ht="17" thickBot="1" x14ac:dyDescent="0.25"/>
    <row r="39" spans="1:11" s="61" customFormat="1" ht="22" customHeight="1" thickBot="1" x14ac:dyDescent="0.25">
      <c r="B39" s="49" t="s">
        <v>409</v>
      </c>
      <c r="C39" s="194">
        <f>'Quick Input'!AE5</f>
        <v>0</v>
      </c>
    </row>
    <row r="40" spans="1:11" s="17" customFormat="1" ht="22" customHeight="1" thickBot="1" x14ac:dyDescent="0.25">
      <c r="B40" s="49" t="s">
        <v>418</v>
      </c>
      <c r="C40" s="194">
        <f>'Quick Input'!AF5</f>
        <v>0</v>
      </c>
    </row>
    <row r="41" spans="1:11" s="17" customFormat="1" ht="22" customHeight="1" thickBot="1" x14ac:dyDescent="0.25">
      <c r="B41" s="49" t="s">
        <v>429</v>
      </c>
      <c r="C41" s="195">
        <f>'Quick Input'!AG5</f>
        <v>0</v>
      </c>
    </row>
    <row r="42" spans="1:11" s="17" customFormat="1" ht="22" customHeight="1" thickBot="1" x14ac:dyDescent="0.25">
      <c r="B42" s="49" t="s">
        <v>430</v>
      </c>
      <c r="C42" s="196">
        <f>'Quick Input'!AH5</f>
        <v>0</v>
      </c>
    </row>
    <row r="43" spans="1:11" s="17" customFormat="1" ht="22" customHeight="1" thickBot="1" x14ac:dyDescent="0.25">
      <c r="A43" s="57"/>
      <c r="B43" s="49" t="s">
        <v>431</v>
      </c>
      <c r="C43" s="196">
        <f>'Quick Input'!AI5</f>
        <v>0</v>
      </c>
      <c r="D43" s="57"/>
      <c r="E43" s="57"/>
      <c r="F43" s="57"/>
      <c r="G43" s="57"/>
      <c r="H43" s="57"/>
      <c r="I43" s="57"/>
      <c r="J43" s="57"/>
      <c r="K43" s="57"/>
    </row>
    <row r="44" spans="1:11" s="61" customFormat="1" ht="22" customHeight="1" thickBot="1" x14ac:dyDescent="0.25">
      <c r="B44" s="49" t="s">
        <v>494</v>
      </c>
      <c r="C44" s="194">
        <f>'Quick Input'!AJ5</f>
        <v>0</v>
      </c>
    </row>
    <row r="45" spans="1:11" s="17" customFormat="1" ht="22" customHeight="1" thickBot="1" x14ac:dyDescent="0.25">
      <c r="B45" s="49" t="s">
        <v>495</v>
      </c>
      <c r="C45" s="194">
        <f>'Quick Input'!AK5</f>
        <v>0</v>
      </c>
    </row>
    <row r="46" spans="1:11" s="17" customFormat="1" ht="22" customHeight="1" thickBot="1" x14ac:dyDescent="0.25">
      <c r="B46" s="49" t="s">
        <v>496</v>
      </c>
      <c r="C46" s="195">
        <f>'Quick Input'!AL5</f>
        <v>0</v>
      </c>
    </row>
    <row r="47" spans="1:11" s="17" customFormat="1" ht="22" customHeight="1" thickBot="1" x14ac:dyDescent="0.25">
      <c r="B47" s="49" t="s">
        <v>497</v>
      </c>
      <c r="C47" s="196">
        <f>'Quick Input'!AM5</f>
        <v>0</v>
      </c>
    </row>
    <row r="48" spans="1:11" s="17" customFormat="1" ht="22" customHeight="1" thickBot="1" x14ac:dyDescent="0.25">
      <c r="A48" s="57"/>
      <c r="B48" s="49" t="s">
        <v>498</v>
      </c>
      <c r="C48" s="196">
        <f>'Quick Input'!AN5</f>
        <v>0</v>
      </c>
      <c r="D48" s="57"/>
      <c r="E48" s="57"/>
      <c r="F48" s="57"/>
      <c r="G48" s="57"/>
      <c r="H48" s="57"/>
      <c r="I48" s="57"/>
      <c r="J48" s="57"/>
      <c r="K48" s="57"/>
    </row>
    <row r="49" spans="1:11" s="17" customFormat="1" ht="22" customHeight="1" thickBot="1" x14ac:dyDescent="0.25">
      <c r="A49" s="57"/>
      <c r="B49" s="49" t="s">
        <v>499</v>
      </c>
      <c r="C49" s="196">
        <f>'Quick Input'!AO5</f>
        <v>0</v>
      </c>
      <c r="D49" s="57"/>
      <c r="E49" s="57"/>
      <c r="F49" s="57"/>
      <c r="G49" s="57"/>
      <c r="H49" s="57"/>
      <c r="I49" s="57"/>
      <c r="J49" s="57"/>
      <c r="K49" s="57"/>
    </row>
    <row r="50" spans="1:11" s="17" customFormat="1" x14ac:dyDescent="0.2"/>
    <row r="51" spans="1:11" s="17" customFormat="1" x14ac:dyDescent="0.2"/>
    <row r="52" spans="1:11" s="17" customFormat="1" x14ac:dyDescent="0.2"/>
    <row r="53" spans="1:11" s="17" customFormat="1" x14ac:dyDescent="0.2"/>
    <row r="54" spans="1:11" s="17" customFormat="1" x14ac:dyDescent="0.2"/>
    <row r="55" spans="1:11" s="17" customFormat="1" x14ac:dyDescent="0.2"/>
    <row r="56" spans="1:11" s="17" customFormat="1" x14ac:dyDescent="0.2"/>
    <row r="57" spans="1:11" s="17" customFormat="1" x14ac:dyDescent="0.2"/>
    <row r="58" spans="1:11" s="17" customFormat="1" x14ac:dyDescent="0.2"/>
    <row r="59" spans="1:11" s="17" customFormat="1" x14ac:dyDescent="0.2"/>
    <row r="60" spans="1:11" s="17" customFormat="1" x14ac:dyDescent="0.2"/>
    <row r="61" spans="1:11" s="17" customFormat="1" x14ac:dyDescent="0.2"/>
    <row r="62" spans="1:11" s="17" customFormat="1" x14ac:dyDescent="0.2"/>
    <row r="63" spans="1:11" s="17" customFormat="1" x14ac:dyDescent="0.2"/>
    <row r="64" spans="1:11" s="17" customFormat="1" x14ac:dyDescent="0.2"/>
    <row r="65" s="17" customFormat="1" x14ac:dyDescent="0.2"/>
    <row r="66" s="17" customFormat="1" x14ac:dyDescent="0.2"/>
    <row r="67" s="17" customFormat="1" x14ac:dyDescent="0.2"/>
    <row r="68" s="17" customFormat="1" x14ac:dyDescent="0.2"/>
    <row r="69" s="17" customFormat="1" x14ac:dyDescent="0.2"/>
    <row r="70" s="17" customFormat="1" x14ac:dyDescent="0.2"/>
    <row r="71" s="17" customFormat="1" x14ac:dyDescent="0.2"/>
    <row r="72" s="17" customFormat="1" x14ac:dyDescent="0.2"/>
    <row r="73" s="17" customFormat="1" x14ac:dyDescent="0.2"/>
    <row r="74" s="17" customFormat="1" x14ac:dyDescent="0.2"/>
    <row r="75" s="17" customFormat="1" x14ac:dyDescent="0.2"/>
    <row r="76" s="17" customFormat="1" x14ac:dyDescent="0.2"/>
    <row r="77" s="17" customFormat="1" x14ac:dyDescent="0.2"/>
    <row r="78" s="17" customFormat="1" x14ac:dyDescent="0.2"/>
    <row r="79" s="17" customFormat="1" x14ac:dyDescent="0.2"/>
    <row r="80" s="17" customFormat="1" x14ac:dyDescent="0.2"/>
    <row r="81" s="17" customFormat="1" x14ac:dyDescent="0.2"/>
    <row r="82" s="17" customFormat="1" x14ac:dyDescent="0.2"/>
    <row r="83" s="17" customFormat="1" x14ac:dyDescent="0.2"/>
    <row r="84" s="17" customFormat="1" x14ac:dyDescent="0.2"/>
    <row r="85" s="17" customFormat="1" x14ac:dyDescent="0.2"/>
    <row r="86" s="17" customFormat="1" x14ac:dyDescent="0.2"/>
    <row r="87" s="17" customFormat="1" x14ac:dyDescent="0.2"/>
    <row r="88" s="17" customFormat="1" x14ac:dyDescent="0.2"/>
    <row r="89" s="17" customFormat="1" x14ac:dyDescent="0.2"/>
    <row r="90" s="17" customFormat="1" x14ac:dyDescent="0.2"/>
    <row r="91" s="17" customFormat="1" x14ac:dyDescent="0.2"/>
    <row r="92" s="17" customFormat="1" x14ac:dyDescent="0.2"/>
    <row r="93" s="17" customFormat="1" x14ac:dyDescent="0.2"/>
    <row r="94" s="17" customFormat="1" x14ac:dyDescent="0.2"/>
    <row r="95" s="17" customFormat="1" x14ac:dyDescent="0.2"/>
    <row r="96" s="17" customFormat="1" x14ac:dyDescent="0.2"/>
    <row r="97" s="17" customFormat="1" x14ac:dyDescent="0.2"/>
    <row r="98" s="17" customFormat="1" x14ac:dyDescent="0.2"/>
    <row r="99" s="17" customFormat="1" x14ac:dyDescent="0.2"/>
    <row r="100" s="17" customFormat="1" x14ac:dyDescent="0.2"/>
    <row r="101" s="17" customFormat="1" x14ac:dyDescent="0.2"/>
    <row r="102" s="17" customFormat="1" x14ac:dyDescent="0.2"/>
    <row r="103" s="17" customFormat="1" x14ac:dyDescent="0.2"/>
    <row r="104" s="17" customFormat="1" x14ac:dyDescent="0.2"/>
    <row r="105" s="17" customFormat="1" x14ac:dyDescent="0.2"/>
    <row r="106" s="17" customFormat="1" x14ac:dyDescent="0.2"/>
    <row r="107" s="17" customFormat="1" x14ac:dyDescent="0.2"/>
    <row r="108" s="17" customFormat="1" x14ac:dyDescent="0.2"/>
    <row r="109" s="17" customFormat="1" x14ac:dyDescent="0.2"/>
    <row r="110" s="17" customFormat="1" x14ac:dyDescent="0.2"/>
    <row r="111" s="17" customFormat="1" x14ac:dyDescent="0.2"/>
    <row r="112" s="17" customFormat="1" x14ac:dyDescent="0.2"/>
    <row r="113" s="17" customFormat="1" x14ac:dyDescent="0.2"/>
    <row r="114" s="17" customFormat="1" x14ac:dyDescent="0.2"/>
    <row r="115" s="17" customFormat="1" x14ac:dyDescent="0.2"/>
    <row r="116" s="17" customFormat="1" x14ac:dyDescent="0.2"/>
    <row r="117" s="17" customFormat="1" x14ac:dyDescent="0.2"/>
    <row r="118" s="17" customFormat="1" x14ac:dyDescent="0.2"/>
    <row r="119" s="17" customFormat="1" x14ac:dyDescent="0.2"/>
    <row r="120" s="17" customFormat="1" x14ac:dyDescent="0.2"/>
    <row r="121" s="17" customFormat="1" x14ac:dyDescent="0.2"/>
    <row r="122" s="17" customFormat="1" x14ac:dyDescent="0.2"/>
    <row r="123" s="17" customFormat="1" x14ac:dyDescent="0.2"/>
    <row r="124" s="17" customFormat="1" x14ac:dyDescent="0.2"/>
    <row r="125" s="17" customFormat="1" x14ac:dyDescent="0.2"/>
    <row r="126" s="17" customFormat="1" x14ac:dyDescent="0.2"/>
    <row r="127" s="17" customFormat="1" x14ac:dyDescent="0.2"/>
    <row r="128" s="17" customFormat="1" x14ac:dyDescent="0.2"/>
    <row r="129" s="17" customFormat="1" x14ac:dyDescent="0.2"/>
    <row r="130" s="17" customFormat="1" x14ac:dyDescent="0.2"/>
    <row r="131" s="17" customFormat="1" x14ac:dyDescent="0.2"/>
    <row r="132" s="17" customFormat="1" x14ac:dyDescent="0.2"/>
    <row r="133" s="17" customFormat="1" x14ac:dyDescent="0.2"/>
    <row r="134" s="17" customFormat="1" x14ac:dyDescent="0.2"/>
    <row r="135" s="17" customFormat="1" x14ac:dyDescent="0.2"/>
    <row r="136" s="17" customFormat="1" x14ac:dyDescent="0.2"/>
    <row r="137" s="17" customFormat="1" x14ac:dyDescent="0.2"/>
    <row r="138" s="17" customFormat="1" x14ac:dyDescent="0.2"/>
    <row r="139" s="17" customFormat="1" x14ac:dyDescent="0.2"/>
    <row r="140" s="17" customFormat="1" x14ac:dyDescent="0.2"/>
    <row r="141" s="17" customFormat="1" x14ac:dyDescent="0.2"/>
    <row r="142" s="17" customFormat="1" x14ac:dyDescent="0.2"/>
    <row r="143" s="17" customFormat="1" x14ac:dyDescent="0.2"/>
    <row r="144" s="17" customFormat="1" x14ac:dyDescent="0.2"/>
    <row r="145" s="17" customFormat="1" x14ac:dyDescent="0.2"/>
    <row r="146" s="17" customFormat="1" x14ac:dyDescent="0.2"/>
    <row r="147" s="17" customFormat="1" x14ac:dyDescent="0.2"/>
    <row r="148" s="17" customFormat="1" x14ac:dyDescent="0.2"/>
    <row r="149" s="17" customFormat="1" x14ac:dyDescent="0.2"/>
    <row r="150" s="17" customFormat="1" x14ac:dyDescent="0.2"/>
    <row r="151" s="17" customFormat="1" x14ac:dyDescent="0.2"/>
    <row r="152" s="17" customFormat="1" x14ac:dyDescent="0.2"/>
    <row r="153" s="17" customFormat="1" x14ac:dyDescent="0.2"/>
    <row r="154" s="17" customFormat="1" x14ac:dyDescent="0.2"/>
    <row r="155" s="17" customFormat="1" x14ac:dyDescent="0.2"/>
    <row r="156" s="17" customFormat="1" x14ac:dyDescent="0.2"/>
    <row r="157" s="17" customFormat="1" x14ac:dyDescent="0.2"/>
    <row r="158" s="17" customFormat="1" x14ac:dyDescent="0.2"/>
    <row r="159" s="17" customFormat="1" x14ac:dyDescent="0.2"/>
    <row r="160" s="17" customFormat="1" x14ac:dyDescent="0.2"/>
    <row r="161" s="17" customFormat="1" x14ac:dyDescent="0.2"/>
    <row r="162" s="17" customFormat="1" x14ac:dyDescent="0.2"/>
    <row r="163" s="17" customFormat="1" x14ac:dyDescent="0.2"/>
    <row r="164" s="17" customFormat="1" x14ac:dyDescent="0.2"/>
    <row r="165" s="17" customFormat="1" x14ac:dyDescent="0.2"/>
    <row r="166" s="17" customFormat="1" x14ac:dyDescent="0.2"/>
    <row r="167" s="17" customFormat="1" x14ac:dyDescent="0.2"/>
    <row r="168" s="17" customFormat="1" x14ac:dyDescent="0.2"/>
    <row r="169" s="17" customFormat="1" x14ac:dyDescent="0.2"/>
    <row r="170" s="17" customFormat="1" x14ac:dyDescent="0.2"/>
    <row r="171" s="17" customFormat="1" x14ac:dyDescent="0.2"/>
    <row r="172" s="17" customFormat="1" x14ac:dyDescent="0.2"/>
    <row r="173" s="17" customFormat="1" x14ac:dyDescent="0.2"/>
    <row r="174" s="17" customFormat="1" x14ac:dyDescent="0.2"/>
    <row r="175" s="17" customFormat="1" x14ac:dyDescent="0.2"/>
    <row r="176" s="17" customFormat="1" x14ac:dyDescent="0.2"/>
    <row r="177" s="17" customFormat="1" x14ac:dyDescent="0.2"/>
    <row r="178" s="17" customFormat="1" x14ac:dyDescent="0.2"/>
    <row r="179" s="17" customFormat="1" x14ac:dyDescent="0.2"/>
    <row r="180" s="17" customFormat="1" x14ac:dyDescent="0.2"/>
    <row r="181" s="17" customFormat="1" x14ac:dyDescent="0.2"/>
    <row r="182" s="17" customFormat="1" x14ac:dyDescent="0.2"/>
    <row r="183" s="17" customFormat="1" x14ac:dyDescent="0.2"/>
    <row r="184" s="17" customFormat="1" x14ac:dyDescent="0.2"/>
    <row r="185" s="17" customFormat="1" x14ac:dyDescent="0.2"/>
    <row r="186" s="17" customFormat="1" x14ac:dyDescent="0.2"/>
    <row r="187" s="17" customFormat="1" x14ac:dyDescent="0.2"/>
    <row r="188" s="17" customFormat="1" x14ac:dyDescent="0.2"/>
    <row r="189" s="17" customFormat="1" x14ac:dyDescent="0.2"/>
    <row r="190" s="17" customFormat="1" x14ac:dyDescent="0.2"/>
    <row r="191" s="17" customFormat="1" x14ac:dyDescent="0.2"/>
    <row r="192" s="17" customFormat="1" x14ac:dyDescent="0.2"/>
    <row r="193" s="17" customFormat="1" x14ac:dyDescent="0.2"/>
    <row r="194" s="17" customFormat="1" x14ac:dyDescent="0.2"/>
    <row r="195" s="17" customFormat="1" x14ac:dyDescent="0.2"/>
    <row r="196" s="17" customFormat="1" x14ac:dyDescent="0.2"/>
    <row r="197" s="17" customFormat="1" x14ac:dyDescent="0.2"/>
    <row r="198" s="17" customFormat="1" x14ac:dyDescent="0.2"/>
    <row r="199" s="17" customFormat="1" x14ac:dyDescent="0.2"/>
    <row r="200" s="17" customFormat="1" x14ac:dyDescent="0.2"/>
    <row r="201" s="17" customFormat="1" x14ac:dyDescent="0.2"/>
    <row r="202" s="17" customFormat="1" x14ac:dyDescent="0.2"/>
    <row r="203" s="17" customFormat="1" x14ac:dyDescent="0.2"/>
    <row r="204" s="17" customFormat="1" x14ac:dyDescent="0.2"/>
    <row r="205" s="17" customFormat="1" x14ac:dyDescent="0.2"/>
    <row r="206" s="17" customFormat="1" x14ac:dyDescent="0.2"/>
    <row r="207" s="17" customFormat="1" x14ac:dyDescent="0.2"/>
    <row r="208" s="17" customFormat="1" x14ac:dyDescent="0.2"/>
    <row r="209" s="17" customFormat="1" x14ac:dyDescent="0.2"/>
    <row r="210" s="17" customFormat="1" x14ac:dyDescent="0.2"/>
    <row r="211" s="17" customFormat="1" x14ac:dyDescent="0.2"/>
    <row r="212" s="17" customFormat="1" x14ac:dyDescent="0.2"/>
    <row r="213" s="17" customFormat="1" x14ac:dyDescent="0.2"/>
    <row r="214" s="17" customFormat="1" x14ac:dyDescent="0.2"/>
    <row r="215" s="17" customFormat="1" x14ac:dyDescent="0.2"/>
    <row r="216" s="17" customFormat="1" x14ac:dyDescent="0.2"/>
    <row r="217" s="17" customFormat="1" x14ac:dyDescent="0.2"/>
    <row r="218" s="17" customFormat="1" x14ac:dyDescent="0.2"/>
    <row r="219" s="17" customFormat="1" x14ac:dyDescent="0.2"/>
    <row r="220" s="17" customFormat="1" x14ac:dyDescent="0.2"/>
    <row r="221" s="17" customFormat="1" x14ac:dyDescent="0.2"/>
    <row r="222" s="17" customFormat="1" x14ac:dyDescent="0.2"/>
    <row r="223" s="17" customFormat="1" x14ac:dyDescent="0.2"/>
    <row r="224" s="17" customFormat="1" x14ac:dyDescent="0.2"/>
    <row r="225" s="17" customFormat="1" x14ac:dyDescent="0.2"/>
    <row r="226" s="17" customFormat="1" x14ac:dyDescent="0.2"/>
    <row r="227" s="17" customFormat="1" x14ac:dyDescent="0.2"/>
    <row r="228" s="17" customFormat="1" x14ac:dyDescent="0.2"/>
    <row r="229" s="17" customFormat="1" x14ac:dyDescent="0.2"/>
    <row r="230" s="17" customFormat="1" x14ac:dyDescent="0.2"/>
    <row r="231" s="17" customFormat="1" x14ac:dyDescent="0.2"/>
    <row r="232" s="17" customFormat="1" x14ac:dyDescent="0.2"/>
    <row r="233" s="17" customFormat="1" x14ac:dyDescent="0.2"/>
    <row r="234" s="17" customFormat="1" x14ac:dyDescent="0.2"/>
    <row r="235" s="17" customFormat="1" x14ac:dyDescent="0.2"/>
    <row r="236" s="17" customFormat="1" x14ac:dyDescent="0.2"/>
    <row r="237" s="17" customFormat="1" x14ac:dyDescent="0.2"/>
    <row r="238" s="17" customFormat="1" x14ac:dyDescent="0.2"/>
    <row r="239" s="17" customFormat="1" x14ac:dyDescent="0.2"/>
    <row r="240" s="17" customFormat="1" x14ac:dyDescent="0.2"/>
    <row r="241" s="17" customFormat="1" x14ac:dyDescent="0.2"/>
    <row r="242" s="17" customFormat="1" x14ac:dyDescent="0.2"/>
    <row r="243" s="17" customFormat="1" x14ac:dyDescent="0.2"/>
    <row r="244" s="17" customFormat="1" x14ac:dyDescent="0.2"/>
    <row r="245" s="17" customFormat="1" x14ac:dyDescent="0.2"/>
    <row r="246" s="17" customFormat="1" x14ac:dyDescent="0.2"/>
    <row r="247" s="17" customFormat="1" x14ac:dyDescent="0.2"/>
    <row r="248" s="17" customFormat="1" x14ac:dyDescent="0.2"/>
    <row r="249" s="17" customFormat="1" x14ac:dyDescent="0.2"/>
    <row r="250" s="17" customFormat="1" x14ac:dyDescent="0.2"/>
    <row r="251" s="17" customFormat="1" x14ac:dyDescent="0.2"/>
    <row r="252" s="17" customFormat="1" x14ac:dyDescent="0.2"/>
    <row r="253" s="17" customFormat="1" x14ac:dyDescent="0.2"/>
    <row r="254" s="17" customFormat="1" x14ac:dyDescent="0.2"/>
    <row r="255" s="17" customFormat="1" x14ac:dyDescent="0.2"/>
    <row r="256" s="17" customFormat="1" x14ac:dyDescent="0.2"/>
    <row r="257" s="17" customFormat="1" x14ac:dyDescent="0.2"/>
    <row r="258" s="17" customFormat="1" x14ac:dyDescent="0.2"/>
    <row r="259" s="17" customFormat="1" x14ac:dyDescent="0.2"/>
    <row r="260" s="17" customFormat="1" x14ac:dyDescent="0.2"/>
    <row r="261" s="17" customFormat="1" x14ac:dyDescent="0.2"/>
    <row r="262" s="17" customFormat="1" x14ac:dyDescent="0.2"/>
    <row r="263" s="17" customFormat="1" x14ac:dyDescent="0.2"/>
    <row r="264" s="17" customFormat="1" x14ac:dyDescent="0.2"/>
    <row r="265" s="17" customFormat="1" x14ac:dyDescent="0.2"/>
    <row r="266" s="17" customFormat="1" x14ac:dyDescent="0.2"/>
    <row r="267" s="17" customFormat="1" x14ac:dyDescent="0.2"/>
    <row r="268" s="17" customFormat="1" x14ac:dyDescent="0.2"/>
    <row r="269" s="17" customFormat="1" x14ac:dyDescent="0.2"/>
    <row r="270" s="17" customFormat="1" x14ac:dyDescent="0.2"/>
    <row r="271" s="17" customFormat="1" x14ac:dyDescent="0.2"/>
    <row r="272" s="17" customFormat="1" x14ac:dyDescent="0.2"/>
    <row r="273" s="17" customFormat="1" x14ac:dyDescent="0.2"/>
    <row r="274" s="17" customFormat="1" x14ac:dyDescent="0.2"/>
    <row r="275" s="17" customFormat="1" x14ac:dyDescent="0.2"/>
    <row r="276" s="17" customFormat="1" x14ac:dyDescent="0.2"/>
    <row r="277" s="17" customFormat="1" x14ac:dyDescent="0.2"/>
    <row r="278" s="17" customFormat="1" x14ac:dyDescent="0.2"/>
    <row r="279" s="17" customFormat="1" x14ac:dyDescent="0.2"/>
    <row r="280" s="17" customFormat="1" x14ac:dyDescent="0.2"/>
    <row r="281" s="17" customFormat="1" x14ac:dyDescent="0.2"/>
    <row r="282" s="17" customFormat="1" x14ac:dyDescent="0.2"/>
    <row r="283" s="17" customFormat="1" x14ac:dyDescent="0.2"/>
    <row r="284" s="17" customFormat="1" x14ac:dyDescent="0.2"/>
    <row r="285" s="17" customFormat="1" x14ac:dyDescent="0.2"/>
    <row r="286" s="17" customFormat="1" x14ac:dyDescent="0.2"/>
    <row r="287" s="17" customFormat="1" x14ac:dyDescent="0.2"/>
    <row r="288" s="17" customFormat="1" x14ac:dyDescent="0.2"/>
    <row r="289" s="17" customFormat="1" x14ac:dyDescent="0.2"/>
    <row r="290" s="17" customFormat="1" x14ac:dyDescent="0.2"/>
    <row r="291" s="17" customFormat="1" x14ac:dyDescent="0.2"/>
    <row r="292" s="17" customFormat="1" x14ac:dyDescent="0.2"/>
    <row r="293" s="17" customFormat="1" x14ac:dyDescent="0.2"/>
    <row r="294" s="17" customFormat="1" x14ac:dyDescent="0.2"/>
    <row r="295" s="17" customFormat="1" x14ac:dyDescent="0.2"/>
    <row r="296" s="17" customFormat="1" x14ac:dyDescent="0.2"/>
    <row r="297" s="17" customFormat="1" x14ac:dyDescent="0.2"/>
    <row r="298" s="17" customFormat="1" x14ac:dyDescent="0.2"/>
    <row r="299" s="17" customFormat="1" x14ac:dyDescent="0.2"/>
    <row r="300" s="17" customFormat="1" x14ac:dyDescent="0.2"/>
    <row r="301" s="17" customFormat="1" x14ac:dyDescent="0.2"/>
    <row r="302" s="17" customFormat="1" x14ac:dyDescent="0.2"/>
    <row r="303" s="17" customFormat="1" x14ac:dyDescent="0.2"/>
    <row r="304" s="17" customFormat="1" x14ac:dyDescent="0.2"/>
    <row r="305" s="17" customFormat="1" x14ac:dyDescent="0.2"/>
    <row r="306" s="17" customFormat="1" x14ac:dyDescent="0.2"/>
    <row r="307" s="17" customFormat="1" x14ac:dyDescent="0.2"/>
    <row r="308" s="17" customFormat="1" x14ac:dyDescent="0.2"/>
    <row r="309" s="17" customFormat="1" x14ac:dyDescent="0.2"/>
    <row r="310" s="17" customFormat="1" x14ac:dyDescent="0.2"/>
    <row r="311" s="17" customFormat="1" x14ac:dyDescent="0.2"/>
    <row r="312" s="17" customFormat="1" x14ac:dyDescent="0.2"/>
    <row r="313" s="17" customFormat="1" x14ac:dyDescent="0.2"/>
    <row r="314" s="17" customFormat="1" x14ac:dyDescent="0.2"/>
    <row r="315" s="17" customFormat="1" x14ac:dyDescent="0.2"/>
    <row r="316" s="17" customFormat="1" x14ac:dyDescent="0.2"/>
    <row r="317" s="17" customFormat="1" x14ac:dyDescent="0.2"/>
    <row r="318" s="17" customFormat="1" x14ac:dyDescent="0.2"/>
    <row r="319" s="17" customFormat="1" x14ac:dyDescent="0.2"/>
    <row r="320" s="17" customFormat="1" x14ac:dyDescent="0.2"/>
    <row r="321" s="17" customFormat="1" x14ac:dyDescent="0.2"/>
    <row r="322" s="17" customFormat="1" x14ac:dyDescent="0.2"/>
    <row r="323" s="17" customFormat="1" x14ac:dyDescent="0.2"/>
    <row r="324" s="17" customFormat="1" x14ac:dyDescent="0.2"/>
    <row r="325" s="17" customFormat="1" x14ac:dyDescent="0.2"/>
    <row r="326" s="17" customFormat="1" x14ac:dyDescent="0.2"/>
    <row r="327" s="17" customFormat="1" x14ac:dyDescent="0.2"/>
    <row r="328" s="17" customFormat="1" x14ac:dyDescent="0.2"/>
    <row r="329" s="17" customFormat="1" x14ac:dyDescent="0.2"/>
    <row r="330" s="17" customFormat="1" x14ac:dyDescent="0.2"/>
    <row r="331" s="17" customFormat="1" x14ac:dyDescent="0.2"/>
    <row r="332" s="17" customFormat="1" x14ac:dyDescent="0.2"/>
    <row r="333" s="17" customFormat="1" x14ac:dyDescent="0.2"/>
    <row r="334" s="17" customFormat="1" x14ac:dyDescent="0.2"/>
    <row r="335" s="17" customFormat="1" x14ac:dyDescent="0.2"/>
    <row r="336" s="17" customFormat="1" x14ac:dyDescent="0.2"/>
    <row r="337" s="17" customFormat="1" x14ac:dyDescent="0.2"/>
    <row r="338" s="17" customFormat="1" x14ac:dyDescent="0.2"/>
    <row r="339" s="17" customFormat="1" x14ac:dyDescent="0.2"/>
    <row r="340" s="17" customFormat="1" x14ac:dyDescent="0.2"/>
    <row r="341" s="17" customFormat="1" x14ac:dyDescent="0.2"/>
    <row r="342" s="17" customFormat="1" x14ac:dyDescent="0.2"/>
    <row r="343" s="17" customFormat="1" x14ac:dyDescent="0.2"/>
    <row r="344" s="17" customFormat="1" x14ac:dyDescent="0.2"/>
    <row r="345" s="17" customFormat="1" x14ac:dyDescent="0.2"/>
    <row r="346" s="17" customFormat="1" x14ac:dyDescent="0.2"/>
    <row r="347" s="17" customFormat="1" x14ac:dyDescent="0.2"/>
    <row r="348" s="17" customFormat="1" x14ac:dyDescent="0.2"/>
    <row r="349" s="17" customFormat="1" x14ac:dyDescent="0.2"/>
    <row r="350" s="17" customFormat="1" x14ac:dyDescent="0.2"/>
    <row r="351" s="17" customFormat="1" x14ac:dyDescent="0.2"/>
    <row r="352" s="17" customFormat="1" x14ac:dyDescent="0.2"/>
    <row r="353" s="17" customFormat="1" x14ac:dyDescent="0.2"/>
    <row r="354" s="17" customFormat="1" x14ac:dyDescent="0.2"/>
    <row r="355" s="17" customFormat="1" x14ac:dyDescent="0.2"/>
    <row r="356" s="17" customFormat="1" x14ac:dyDescent="0.2"/>
    <row r="357" s="17" customFormat="1" x14ac:dyDescent="0.2"/>
    <row r="358" s="17" customFormat="1" x14ac:dyDescent="0.2"/>
    <row r="359" s="17" customFormat="1" x14ac:dyDescent="0.2"/>
    <row r="360" s="17" customFormat="1" x14ac:dyDescent="0.2"/>
    <row r="361" s="17" customFormat="1" x14ac:dyDescent="0.2"/>
    <row r="362" s="17" customFormat="1" x14ac:dyDescent="0.2"/>
    <row r="363" s="17" customFormat="1" x14ac:dyDescent="0.2"/>
    <row r="364" s="17" customFormat="1" x14ac:dyDescent="0.2"/>
    <row r="365" s="17" customFormat="1" x14ac:dyDescent="0.2"/>
    <row r="366" s="17" customFormat="1" x14ac:dyDescent="0.2"/>
    <row r="367" s="17" customFormat="1" x14ac:dyDescent="0.2"/>
    <row r="368" s="17" customFormat="1" x14ac:dyDescent="0.2"/>
    <row r="369" s="17" customFormat="1" x14ac:dyDescent="0.2"/>
    <row r="370" s="17" customFormat="1" x14ac:dyDescent="0.2"/>
    <row r="371" s="17" customFormat="1" x14ac:dyDescent="0.2"/>
    <row r="372" s="17" customFormat="1" x14ac:dyDescent="0.2"/>
    <row r="373" s="17" customFormat="1" x14ac:dyDescent="0.2"/>
    <row r="374" s="17" customFormat="1" x14ac:dyDescent="0.2"/>
    <row r="375" s="17" customFormat="1" x14ac:dyDescent="0.2"/>
    <row r="376" s="17" customFormat="1" x14ac:dyDescent="0.2"/>
    <row r="377" s="17" customFormat="1" x14ac:dyDescent="0.2"/>
    <row r="378" s="17" customFormat="1" x14ac:dyDescent="0.2"/>
    <row r="379" s="17" customFormat="1" x14ac:dyDescent="0.2"/>
    <row r="380" s="17" customFormat="1" x14ac:dyDescent="0.2"/>
    <row r="381" s="17" customFormat="1" x14ac:dyDescent="0.2"/>
    <row r="382" s="17" customFormat="1" x14ac:dyDescent="0.2"/>
    <row r="383" s="17" customFormat="1" x14ac:dyDescent="0.2"/>
    <row r="384" s="17" customFormat="1" x14ac:dyDescent="0.2"/>
    <row r="385" s="17" customFormat="1" x14ac:dyDescent="0.2"/>
    <row r="386" s="17" customFormat="1" x14ac:dyDescent="0.2"/>
    <row r="387" s="17" customFormat="1" x14ac:dyDescent="0.2"/>
    <row r="388" s="17" customFormat="1" x14ac:dyDescent="0.2"/>
    <row r="389" s="17" customFormat="1" x14ac:dyDescent="0.2"/>
    <row r="390" s="17" customFormat="1" x14ac:dyDescent="0.2"/>
    <row r="391" s="17" customFormat="1" x14ac:dyDescent="0.2"/>
    <row r="392" s="17" customFormat="1" x14ac:dyDescent="0.2"/>
    <row r="393" s="17" customFormat="1" x14ac:dyDescent="0.2"/>
    <row r="394" s="17" customFormat="1" x14ac:dyDescent="0.2"/>
    <row r="395" s="17" customFormat="1" x14ac:dyDescent="0.2"/>
    <row r="396" s="17" customFormat="1" x14ac:dyDescent="0.2"/>
    <row r="397" s="17" customFormat="1" x14ac:dyDescent="0.2"/>
    <row r="398" s="17" customFormat="1" x14ac:dyDescent="0.2"/>
    <row r="399" s="17" customFormat="1" x14ac:dyDescent="0.2"/>
    <row r="400" s="17" customFormat="1" x14ac:dyDescent="0.2"/>
    <row r="401" s="17" customFormat="1" x14ac:dyDescent="0.2"/>
    <row r="402" s="17" customFormat="1" x14ac:dyDescent="0.2"/>
    <row r="403" s="17" customFormat="1" x14ac:dyDescent="0.2"/>
    <row r="404" s="17" customFormat="1" x14ac:dyDescent="0.2"/>
    <row r="405" s="17" customFormat="1" x14ac:dyDescent="0.2"/>
    <row r="406" s="17" customFormat="1" x14ac:dyDescent="0.2"/>
    <row r="407" s="17" customFormat="1" x14ac:dyDescent="0.2"/>
    <row r="408" s="17" customFormat="1" x14ac:dyDescent="0.2"/>
    <row r="409" s="17" customFormat="1" x14ac:dyDescent="0.2"/>
    <row r="410" s="17" customFormat="1" x14ac:dyDescent="0.2"/>
    <row r="411" s="17" customFormat="1" x14ac:dyDescent="0.2"/>
    <row r="412" s="17" customFormat="1" x14ac:dyDescent="0.2"/>
    <row r="413" s="17" customFormat="1" x14ac:dyDescent="0.2"/>
    <row r="414" s="17" customFormat="1" x14ac:dyDescent="0.2"/>
    <row r="415" s="17" customFormat="1" x14ac:dyDescent="0.2"/>
    <row r="416" s="17" customFormat="1" x14ac:dyDescent="0.2"/>
    <row r="417" s="17" customFormat="1" x14ac:dyDescent="0.2"/>
    <row r="418" s="17" customFormat="1" x14ac:dyDescent="0.2"/>
    <row r="419" s="17" customFormat="1" x14ac:dyDescent="0.2"/>
    <row r="420" s="17" customFormat="1" x14ac:dyDescent="0.2"/>
    <row r="421" s="17" customFormat="1" x14ac:dyDescent="0.2"/>
    <row r="422" s="17" customFormat="1" x14ac:dyDescent="0.2"/>
    <row r="423" s="17" customFormat="1" x14ac:dyDescent="0.2"/>
    <row r="424" s="17" customFormat="1" x14ac:dyDescent="0.2"/>
    <row r="425" s="17" customFormat="1" x14ac:dyDescent="0.2"/>
    <row r="426" s="17" customFormat="1" x14ac:dyDescent="0.2"/>
    <row r="427" s="17" customFormat="1" x14ac:dyDescent="0.2"/>
    <row r="428" s="17" customFormat="1" x14ac:dyDescent="0.2"/>
    <row r="429" s="17" customFormat="1" x14ac:dyDescent="0.2"/>
    <row r="430" s="17" customFormat="1" x14ac:dyDescent="0.2"/>
    <row r="431" s="17" customFormat="1" x14ac:dyDescent="0.2"/>
    <row r="432" s="17" customFormat="1" x14ac:dyDescent="0.2"/>
    <row r="433" s="17" customFormat="1" x14ac:dyDescent="0.2"/>
    <row r="434" s="17" customFormat="1" x14ac:dyDescent="0.2"/>
    <row r="435" s="17" customFormat="1" x14ac:dyDescent="0.2"/>
    <row r="436" s="17" customFormat="1" x14ac:dyDescent="0.2"/>
    <row r="437" s="17" customFormat="1" x14ac:dyDescent="0.2"/>
    <row r="438" s="17" customFormat="1" x14ac:dyDescent="0.2"/>
    <row r="439" s="17" customFormat="1" x14ac:dyDescent="0.2"/>
    <row r="440" s="17" customFormat="1" x14ac:dyDescent="0.2"/>
    <row r="441" s="17" customFormat="1" x14ac:dyDescent="0.2"/>
    <row r="442" s="17" customFormat="1" x14ac:dyDescent="0.2"/>
    <row r="443" s="17" customFormat="1" x14ac:dyDescent="0.2"/>
    <row r="444" s="17" customFormat="1" x14ac:dyDescent="0.2"/>
    <row r="445" s="17" customFormat="1" x14ac:dyDescent="0.2"/>
    <row r="446" s="17" customFormat="1" x14ac:dyDescent="0.2"/>
    <row r="447" s="17" customFormat="1" x14ac:dyDescent="0.2"/>
    <row r="448" s="17" customFormat="1" x14ac:dyDescent="0.2"/>
    <row r="449" s="17" customFormat="1" x14ac:dyDescent="0.2"/>
    <row r="450" s="17" customFormat="1" x14ac:dyDescent="0.2"/>
    <row r="451" s="17" customFormat="1" x14ac:dyDescent="0.2"/>
    <row r="452" s="17" customFormat="1" x14ac:dyDescent="0.2"/>
    <row r="453" s="17" customFormat="1" x14ac:dyDescent="0.2"/>
    <row r="454" s="17" customFormat="1" x14ac:dyDescent="0.2"/>
    <row r="455" s="17" customFormat="1" x14ac:dyDescent="0.2"/>
    <row r="456" s="17" customFormat="1" x14ac:dyDescent="0.2"/>
    <row r="457" s="17" customFormat="1" x14ac:dyDescent="0.2"/>
    <row r="458" s="17" customFormat="1" x14ac:dyDescent="0.2"/>
    <row r="459" s="17" customFormat="1" x14ac:dyDescent="0.2"/>
    <row r="460" s="17" customFormat="1" x14ac:dyDescent="0.2"/>
    <row r="461" s="17" customFormat="1" x14ac:dyDescent="0.2"/>
    <row r="462" s="17" customFormat="1" x14ac:dyDescent="0.2"/>
    <row r="463" s="17" customFormat="1" x14ac:dyDescent="0.2"/>
    <row r="464" s="17" customFormat="1" x14ac:dyDescent="0.2"/>
    <row r="465" s="17" customFormat="1" x14ac:dyDescent="0.2"/>
    <row r="466" s="17" customFormat="1" x14ac:dyDescent="0.2"/>
    <row r="467" s="17" customFormat="1" x14ac:dyDescent="0.2"/>
    <row r="468" s="17" customFormat="1" x14ac:dyDescent="0.2"/>
    <row r="469" s="17" customFormat="1" x14ac:dyDescent="0.2"/>
    <row r="470" s="17" customFormat="1" x14ac:dyDescent="0.2"/>
    <row r="471" s="17" customFormat="1" x14ac:dyDescent="0.2"/>
    <row r="472" s="17" customFormat="1" x14ac:dyDescent="0.2"/>
    <row r="473" s="17" customFormat="1" x14ac:dyDescent="0.2"/>
    <row r="474" s="17" customFormat="1" x14ac:dyDescent="0.2"/>
    <row r="475" s="17" customFormat="1" x14ac:dyDescent="0.2"/>
    <row r="476" s="17" customFormat="1" x14ac:dyDescent="0.2"/>
    <row r="477" s="17" customFormat="1" x14ac:dyDescent="0.2"/>
    <row r="478" s="17" customFormat="1" x14ac:dyDescent="0.2"/>
    <row r="479" s="17" customFormat="1" x14ac:dyDescent="0.2"/>
    <row r="480" s="17" customFormat="1" x14ac:dyDescent="0.2"/>
    <row r="481" s="17" customFormat="1" x14ac:dyDescent="0.2"/>
    <row r="482" s="17" customFormat="1" x14ac:dyDescent="0.2"/>
    <row r="483" s="17" customFormat="1" x14ac:dyDescent="0.2"/>
    <row r="484" s="17" customFormat="1" x14ac:dyDescent="0.2"/>
    <row r="485" s="17" customFormat="1" x14ac:dyDescent="0.2"/>
    <row r="486" s="17" customFormat="1" x14ac:dyDescent="0.2"/>
    <row r="487" s="17" customFormat="1" x14ac:dyDescent="0.2"/>
    <row r="488" s="17" customFormat="1" x14ac:dyDescent="0.2"/>
    <row r="489" s="17" customFormat="1" x14ac:dyDescent="0.2"/>
    <row r="490" s="17" customFormat="1" x14ac:dyDescent="0.2"/>
    <row r="491" s="17" customFormat="1" x14ac:dyDescent="0.2"/>
    <row r="492" s="17" customFormat="1" x14ac:dyDescent="0.2"/>
    <row r="493" s="17" customFormat="1" x14ac:dyDescent="0.2"/>
    <row r="494" s="17" customFormat="1" x14ac:dyDescent="0.2"/>
    <row r="495" s="17" customFormat="1" x14ac:dyDescent="0.2"/>
    <row r="496" s="17" customFormat="1" x14ac:dyDescent="0.2"/>
    <row r="497" s="17" customFormat="1" x14ac:dyDescent="0.2"/>
    <row r="498" s="17" customFormat="1" x14ac:dyDescent="0.2"/>
    <row r="499" s="17" customFormat="1" x14ac:dyDescent="0.2"/>
    <row r="500" s="17" customFormat="1" x14ac:dyDescent="0.2"/>
    <row r="501" s="17" customFormat="1" x14ac:dyDescent="0.2"/>
    <row r="502" s="17" customFormat="1" x14ac:dyDescent="0.2"/>
    <row r="503" s="17" customFormat="1" x14ac:dyDescent="0.2"/>
    <row r="504" s="17" customFormat="1" x14ac:dyDescent="0.2"/>
    <row r="505" s="17" customFormat="1" x14ac:dyDescent="0.2"/>
    <row r="506" s="17" customFormat="1" x14ac:dyDescent="0.2"/>
    <row r="507" s="17" customFormat="1" x14ac:dyDescent="0.2"/>
    <row r="508" s="17" customFormat="1" x14ac:dyDescent="0.2"/>
  </sheetData>
  <sheetProtection sheet="1" objects="1" scenarios="1" selectLockedCells="1"/>
  <mergeCells count="6">
    <mergeCell ref="B37:K37"/>
    <mergeCell ref="B1:K1"/>
    <mergeCell ref="C21:F21"/>
    <mergeCell ref="C20:F20"/>
    <mergeCell ref="C34:F34"/>
    <mergeCell ref="C26:F26"/>
  </mergeCells>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5BBA5-B3C4-4D12-8967-710768BEAFB2}">
  <dimension ref="A1:N315"/>
  <sheetViews>
    <sheetView showZeros="0" zoomScaleNormal="100" workbookViewId="0">
      <selection activeCell="C3" sqref="C3"/>
    </sheetView>
  </sheetViews>
  <sheetFormatPr baseColWidth="10" defaultColWidth="10.83203125" defaultRowHeight="16" x14ac:dyDescent="0.2"/>
  <cols>
    <col min="1" max="1" width="5.33203125" customWidth="1"/>
    <col min="2" max="2" width="19.1640625" customWidth="1"/>
    <col min="3" max="3" width="31.83203125" customWidth="1"/>
    <col min="4" max="4" width="28.1640625" customWidth="1"/>
    <col min="8" max="8" width="10.33203125" customWidth="1"/>
    <col min="9" max="9" width="16.33203125" customWidth="1"/>
    <col min="10" max="11" width="10.83203125" style="44"/>
    <col min="12" max="12" width="10.83203125" style="44" customWidth="1"/>
    <col min="13" max="13" width="10.83203125" style="44"/>
  </cols>
  <sheetData>
    <row r="1" spans="1:14" s="21" customFormat="1" ht="30" customHeight="1" x14ac:dyDescent="0.2">
      <c r="A1" s="23"/>
      <c r="B1" s="23" t="s">
        <v>33</v>
      </c>
      <c r="C1" s="23"/>
      <c r="D1" s="23"/>
      <c r="E1" s="23"/>
      <c r="F1" s="23"/>
      <c r="G1" s="23"/>
      <c r="H1" s="23"/>
      <c r="I1" s="23"/>
      <c r="J1" s="32" t="s">
        <v>285</v>
      </c>
      <c r="K1" s="32" t="s">
        <v>286</v>
      </c>
      <c r="L1" s="32" t="s">
        <v>287</v>
      </c>
      <c r="M1" s="32" t="s">
        <v>288</v>
      </c>
    </row>
    <row r="2" spans="1:14" s="19" customFormat="1" ht="22" customHeight="1" thickBot="1" x14ac:dyDescent="0.25">
      <c r="B2" s="26"/>
      <c r="D2" s="26"/>
      <c r="J2" s="33"/>
      <c r="K2" s="34"/>
      <c r="L2" s="36"/>
      <c r="M2" s="35"/>
    </row>
    <row r="3" spans="1:14" s="19" customFormat="1" ht="22" customHeight="1" thickBot="1" x14ac:dyDescent="0.25">
      <c r="B3" s="26" t="s">
        <v>0</v>
      </c>
      <c r="C3" s="221">
        <f>'Quick Input'!AP5</f>
        <v>0</v>
      </c>
      <c r="D3" s="27" t="s">
        <v>10</v>
      </c>
      <c r="I3" s="49" t="s">
        <v>0</v>
      </c>
      <c r="J3" s="37" t="str">
        <f>IF(Info!C9="Male","4.2 - 5.9","3.9 - 5.3")</f>
        <v>3.9 - 5.3</v>
      </c>
      <c r="K3" s="38" t="str">
        <f>IF(Info!C9="Male","6.0 - 6.3","5.4 - 5.7")</f>
        <v>5.4 - 5.7</v>
      </c>
      <c r="L3" s="39" t="str">
        <f>IF(Info!C9="Male","6.4 - 6.8","5.8 - 6.1")</f>
        <v>5.8 - 6.1</v>
      </c>
      <c r="M3" s="40" t="str">
        <f>IF(Info!C9="Male","≥6.9","≥6.2")</f>
        <v>≥6.2</v>
      </c>
    </row>
    <row r="4" spans="1:14" s="19" customFormat="1" ht="22" customHeight="1" thickBot="1" x14ac:dyDescent="0.25">
      <c r="B4" s="19" t="s">
        <v>1</v>
      </c>
      <c r="C4" s="222">
        <f>'Quick Input'!AQ5</f>
        <v>0</v>
      </c>
      <c r="D4" s="20" t="s">
        <v>217</v>
      </c>
      <c r="I4" s="49" t="s">
        <v>1</v>
      </c>
      <c r="J4" s="37" t="str">
        <f>IF(Info!C9="Male","2.2 - 3.1","2.4 - 3.2")</f>
        <v>2.4 - 3.2</v>
      </c>
      <c r="K4" s="38" t="str">
        <f>IF(Info!C9="Male","3.2 - 3.4","3.3 - 3.4")</f>
        <v>3.3 - 3.4</v>
      </c>
      <c r="L4" s="39" t="str">
        <f>IF(Info!C9="Male","3.5 - 3.6","3.5 - 3.7")</f>
        <v>3.5 - 3.7</v>
      </c>
      <c r="M4" s="40" t="str">
        <f>IF(Info!C9="Male","≥3.7","≥3.8")</f>
        <v>≥3.8</v>
      </c>
    </row>
    <row r="5" spans="1:14" s="19" customFormat="1" ht="22" customHeight="1" thickBot="1" x14ac:dyDescent="0.25">
      <c r="B5" s="19" t="s">
        <v>2</v>
      </c>
      <c r="C5" s="221">
        <f>'Quick Input'!AR5</f>
        <v>0</v>
      </c>
      <c r="D5" s="20" t="s">
        <v>10</v>
      </c>
      <c r="I5" s="49" t="s">
        <v>2</v>
      </c>
      <c r="J5" s="33" t="s">
        <v>289</v>
      </c>
      <c r="K5" s="34" t="s">
        <v>290</v>
      </c>
      <c r="L5" s="36" t="s">
        <v>291</v>
      </c>
      <c r="M5" s="35" t="s">
        <v>292</v>
      </c>
    </row>
    <row r="6" spans="1:14" s="19" customFormat="1" ht="22" customHeight="1" thickBot="1" x14ac:dyDescent="0.25">
      <c r="B6" s="19" t="s">
        <v>3</v>
      </c>
      <c r="C6" s="222">
        <f>'Quick Input'!AS5</f>
        <v>0</v>
      </c>
      <c r="D6" s="20" t="s">
        <v>10</v>
      </c>
      <c r="I6" s="49" t="s">
        <v>3</v>
      </c>
      <c r="J6" s="33" t="s">
        <v>289</v>
      </c>
      <c r="K6" s="34" t="s">
        <v>293</v>
      </c>
      <c r="L6" s="36" t="s">
        <v>291</v>
      </c>
      <c r="M6" s="35" t="s">
        <v>292</v>
      </c>
    </row>
    <row r="7" spans="1:14" s="19" customFormat="1" ht="22" customHeight="1" thickBot="1" x14ac:dyDescent="0.25">
      <c r="B7" s="19" t="s">
        <v>4</v>
      </c>
      <c r="C7" s="221">
        <f>'Quick Input'!AT5</f>
        <v>0</v>
      </c>
      <c r="D7" s="20" t="s">
        <v>10</v>
      </c>
      <c r="I7" s="49" t="s">
        <v>4</v>
      </c>
      <c r="J7" s="37" t="str">
        <f>IF(Info!C9="Male","2.2 - 4.1","2.0 - 3.7")</f>
        <v>2.0 - 3.7</v>
      </c>
      <c r="K7" s="38" t="str">
        <f>IF(Info!C9="Male","4.1 - 4.5","3.8 - 4.2")</f>
        <v>3.8 - 4.2</v>
      </c>
      <c r="L7" s="39" t="str">
        <f>IF(Info!C9="Male","4.6 - 5.0","4.3 - 4.6")</f>
        <v>4.3 - 4.6</v>
      </c>
      <c r="M7" s="40" t="str">
        <f>IF(Info!C9="Male","≥5.0","≥4.6")</f>
        <v>≥4.6</v>
      </c>
    </row>
    <row r="8" spans="1:14" s="19" customFormat="1" ht="22" customHeight="1" thickBot="1" x14ac:dyDescent="0.25">
      <c r="B8" s="19" t="s">
        <v>5</v>
      </c>
      <c r="C8" s="222">
        <f>'Quick Input'!AU5</f>
        <v>0</v>
      </c>
      <c r="D8" s="20" t="s">
        <v>9</v>
      </c>
      <c r="I8" s="49" t="s">
        <v>5</v>
      </c>
      <c r="J8" s="33" t="s">
        <v>294</v>
      </c>
      <c r="K8" s="34" t="s">
        <v>295</v>
      </c>
      <c r="L8" s="36" t="s">
        <v>296</v>
      </c>
      <c r="M8" s="35" t="s">
        <v>297</v>
      </c>
    </row>
    <row r="9" spans="1:14" s="19" customFormat="1" ht="22" customHeight="1" thickBot="1" x14ac:dyDescent="0.25">
      <c r="B9" s="19" t="s">
        <v>59</v>
      </c>
      <c r="C9" s="225">
        <f>'Quick Input'!AV5</f>
        <v>0</v>
      </c>
      <c r="D9" s="20" t="s">
        <v>60</v>
      </c>
      <c r="I9" s="49" t="s">
        <v>59</v>
      </c>
      <c r="J9" s="37" t="str">
        <f>IF(Info!C9="Male","96 - 200","66 - 150")</f>
        <v>66 - 150</v>
      </c>
      <c r="K9" s="38" t="str">
        <f>IF(Info!C9="Male","201 - 227","151 - 171")</f>
        <v>151 - 171</v>
      </c>
      <c r="L9" s="39" t="str">
        <f>IF(Info!C9="Male","228 - 254","172 - 193")</f>
        <v>172 - 193</v>
      </c>
      <c r="M9" s="40" t="str">
        <f>IF(Info!C9="Male","&gt;254","&gt;193")</f>
        <v>&gt;193</v>
      </c>
    </row>
    <row r="10" spans="1:14" s="19" customFormat="1" ht="22" customHeight="1" thickBot="1" x14ac:dyDescent="0.25">
      <c r="B10" s="19" t="s">
        <v>58</v>
      </c>
      <c r="C10" s="226">
        <f>'Quick Input'!AW5</f>
        <v>0</v>
      </c>
      <c r="D10" s="20" t="s">
        <v>218</v>
      </c>
      <c r="I10" s="49" t="s">
        <v>58</v>
      </c>
      <c r="J10" s="37" t="str">
        <f>IF(Info!C9="Male","50 - 102","44 - 88")</f>
        <v>44 - 88</v>
      </c>
      <c r="K10" s="38" t="str">
        <f>IF(Info!C9="Male","103 - 116","89 - 100")</f>
        <v>89 - 100</v>
      </c>
      <c r="L10" s="39" t="str">
        <f>IF(Info!C9="Male","117 - 130","101 - 112")</f>
        <v>101 - 112</v>
      </c>
      <c r="M10" s="40" t="str">
        <f>IF(Info!C9="Male","≥130","≥112")</f>
        <v>≥112</v>
      </c>
    </row>
    <row r="11" spans="1:14" s="19" customFormat="1" ht="22" customHeight="1" thickBot="1" x14ac:dyDescent="0.25">
      <c r="B11" s="19" t="s">
        <v>6</v>
      </c>
      <c r="C11" s="227">
        <f>'Quick Input'!AX5</f>
        <v>0</v>
      </c>
      <c r="D11" s="20" t="s">
        <v>219</v>
      </c>
      <c r="I11" s="49" t="s">
        <v>6</v>
      </c>
      <c r="J11" s="37"/>
      <c r="K11" s="38"/>
      <c r="L11" s="39"/>
      <c r="M11" s="40"/>
    </row>
    <row r="12" spans="1:14" s="19" customFormat="1" ht="22" customHeight="1" thickBot="1" x14ac:dyDescent="0.25">
      <c r="B12" s="19" t="s">
        <v>7</v>
      </c>
      <c r="C12" s="227">
        <f>'Quick Input'!AY5</f>
        <v>0</v>
      </c>
      <c r="D12" s="20" t="s">
        <v>219</v>
      </c>
      <c r="I12" s="49" t="s">
        <v>7</v>
      </c>
      <c r="J12" s="37"/>
      <c r="K12" s="38"/>
      <c r="L12" s="39"/>
      <c r="M12" s="40"/>
      <c r="N12" s="4" t="s">
        <v>322</v>
      </c>
    </row>
    <row r="13" spans="1:14" s="19" customFormat="1" ht="22" customHeight="1" thickBot="1" x14ac:dyDescent="0.25">
      <c r="B13" s="19" t="s">
        <v>8</v>
      </c>
      <c r="C13" s="224">
        <f>'Quick Input'!AZ5</f>
        <v>0</v>
      </c>
      <c r="D13" s="20" t="s">
        <v>9</v>
      </c>
      <c r="I13" s="49" t="s">
        <v>8</v>
      </c>
      <c r="J13" s="37"/>
      <c r="K13" s="38"/>
      <c r="L13" s="39"/>
      <c r="M13" s="40"/>
      <c r="N13" s="4" t="s">
        <v>323</v>
      </c>
    </row>
    <row r="14" spans="1:14" s="19" customFormat="1" ht="22" customHeight="1" thickBot="1" x14ac:dyDescent="0.25">
      <c r="B14" s="19" t="s">
        <v>11</v>
      </c>
      <c r="C14" s="228">
        <f>'Quick Input'!BA5</f>
        <v>0</v>
      </c>
      <c r="D14" s="20" t="s">
        <v>29</v>
      </c>
      <c r="I14" s="49" t="s">
        <v>11</v>
      </c>
      <c r="J14" s="37" t="str">
        <f>IF(Info!C9="Male","67 - 155","56 - 104")</f>
        <v>56 - 104</v>
      </c>
      <c r="K14" s="38" t="str">
        <f>IF(Info!C9="Male","156 - 178","105 - 117")</f>
        <v>105 - 117</v>
      </c>
      <c r="L14" s="39" t="str">
        <f>IF(Info!C9="Male","179 - 201","118 - 130")</f>
        <v>118 - 130</v>
      </c>
      <c r="M14" s="40" t="str">
        <f>IF(Info!C9="Male","≥202","≥131")</f>
        <v>≥131</v>
      </c>
    </row>
    <row r="15" spans="1:14" s="19" customFormat="1" ht="22" customHeight="1" thickBot="1" x14ac:dyDescent="0.25">
      <c r="B15" s="19" t="s">
        <v>13</v>
      </c>
      <c r="C15" s="229">
        <f>'Quick Input'!BB5</f>
        <v>0</v>
      </c>
      <c r="D15" s="20" t="s">
        <v>220</v>
      </c>
      <c r="I15" s="49" t="s">
        <v>13</v>
      </c>
      <c r="J15" s="37" t="str">
        <f>IF(Info!C9="Male","30 - 79","29 - 70")</f>
        <v>29 - 70</v>
      </c>
      <c r="K15" s="38" t="str">
        <f>IF(Info!C9="Male","80 - 91","71 - 81")</f>
        <v>71 - 81</v>
      </c>
      <c r="L15" s="39" t="str">
        <f>IF(Info!C9="Male","92 - 103","82 - 91")</f>
        <v>82 - 91</v>
      </c>
      <c r="M15" s="40" t="str">
        <f>IF(Info!C9="Male","≥103","≥91")</f>
        <v>≥91</v>
      </c>
    </row>
    <row r="16" spans="1:14" s="19" customFormat="1" ht="22" customHeight="1" thickBot="1" x14ac:dyDescent="0.25">
      <c r="B16" s="19" t="s">
        <v>12</v>
      </c>
      <c r="C16" s="228">
        <f>'Quick Input'!BC5</f>
        <v>0</v>
      </c>
      <c r="D16" s="20" t="s">
        <v>29</v>
      </c>
      <c r="I16" s="49" t="s">
        <v>12</v>
      </c>
      <c r="J16" s="37" t="str">
        <f>IF(Info!C9="Male","22 - 58","19 - 49")</f>
        <v>19 - 49</v>
      </c>
      <c r="K16" s="38" t="str">
        <f>IF(Info!C9="Male","59 - 70","50 - 59")</f>
        <v>50 - 59</v>
      </c>
      <c r="L16" s="39" t="str">
        <f>IF(Info!C9="Male","71 - 82","60 - 69")</f>
        <v>60 - 69</v>
      </c>
      <c r="M16" s="40" t="str">
        <f>IF(Info!C9="Male","≥83","≥70")</f>
        <v>≥70</v>
      </c>
    </row>
    <row r="17" spans="2:13" s="19" customFormat="1" ht="22" customHeight="1" thickBot="1" x14ac:dyDescent="0.25">
      <c r="B17" s="19" t="s">
        <v>14</v>
      </c>
      <c r="C17" s="229">
        <f>'Quick Input'!BD5</f>
        <v>0</v>
      </c>
      <c r="D17" s="20" t="s">
        <v>220</v>
      </c>
      <c r="I17" s="49" t="s">
        <v>14</v>
      </c>
      <c r="J17" s="37" t="str">
        <f>IF(Info!C9="Male","9 - 31","8 - 27")</f>
        <v>8 - 27</v>
      </c>
      <c r="K17" s="38" t="str">
        <f>IF(Info!C9="Male","32 - 36","28 - 32")</f>
        <v>28 - 32</v>
      </c>
      <c r="L17" s="39" t="str">
        <f>IF(Info!C9="Male","37 - 42","33 - 37")</f>
        <v>33 - 37</v>
      </c>
      <c r="M17" s="40" t="str">
        <f>IF(Info!C9="Male","≥42","≥37")</f>
        <v>≥37</v>
      </c>
    </row>
    <row r="18" spans="2:13" s="19" customFormat="1" ht="22" customHeight="1" thickBot="1" x14ac:dyDescent="0.25">
      <c r="B18" s="19" t="s">
        <v>15</v>
      </c>
      <c r="C18" s="224">
        <f>'Quick Input'!BE5</f>
        <v>0</v>
      </c>
      <c r="D18" s="20" t="s">
        <v>9</v>
      </c>
      <c r="I18" s="49" t="s">
        <v>15</v>
      </c>
      <c r="J18" s="33" t="s">
        <v>299</v>
      </c>
      <c r="K18" s="34" t="s">
        <v>300</v>
      </c>
      <c r="L18" s="36" t="s">
        <v>301</v>
      </c>
      <c r="M18" s="35" t="s">
        <v>302</v>
      </c>
    </row>
    <row r="19" spans="2:13" s="19" customFormat="1" ht="22" customHeight="1" thickBot="1" x14ac:dyDescent="0.25">
      <c r="B19" s="19" t="s">
        <v>16</v>
      </c>
      <c r="C19" s="223">
        <f>'Quick Input'!BF5</f>
        <v>0</v>
      </c>
      <c r="D19" s="20" t="s">
        <v>10</v>
      </c>
      <c r="I19" s="49" t="s">
        <v>16</v>
      </c>
      <c r="J19" s="37"/>
      <c r="K19" s="38"/>
      <c r="L19" s="39"/>
      <c r="M19" s="40"/>
    </row>
    <row r="20" spans="2:13" s="19" customFormat="1" ht="22" customHeight="1" thickBot="1" x14ac:dyDescent="0.25">
      <c r="B20" s="19" t="s">
        <v>17</v>
      </c>
      <c r="C20" s="223">
        <f>'Quick Input'!BG5</f>
        <v>0</v>
      </c>
      <c r="D20" s="20" t="s">
        <v>10</v>
      </c>
      <c r="I20" s="49" t="s">
        <v>17</v>
      </c>
      <c r="J20" s="37"/>
      <c r="K20" s="38"/>
      <c r="L20" s="39"/>
      <c r="M20" s="40"/>
    </row>
    <row r="21" spans="2:13" s="19" customFormat="1" ht="22" customHeight="1" thickBot="1" x14ac:dyDescent="0.25">
      <c r="B21" s="19" t="s">
        <v>18</v>
      </c>
      <c r="C21" s="228">
        <f>'Quick Input'!BH5</f>
        <v>0</v>
      </c>
      <c r="D21" s="20" t="s">
        <v>29</v>
      </c>
      <c r="I21" s="49" t="s">
        <v>18</v>
      </c>
      <c r="J21" s="37" t="str">
        <f>IF(Info!C9="Male","67 - 155","56 - 104")</f>
        <v>56 - 104</v>
      </c>
      <c r="K21" s="38" t="str">
        <f>IF(Info!C9="Male","156 - 178","105 - 117")</f>
        <v>105 - 117</v>
      </c>
      <c r="L21" s="39" t="str">
        <f>IF(Info!C9="Male","179 - 201","118 - 130")</f>
        <v>118 - 130</v>
      </c>
      <c r="M21" s="40" t="str">
        <f>IF(Info!C9="Male","≥202","≥131")</f>
        <v>≥131</v>
      </c>
    </row>
    <row r="22" spans="2:13" s="19" customFormat="1" ht="22" customHeight="1" thickBot="1" x14ac:dyDescent="0.25">
      <c r="B22" s="19" t="s">
        <v>19</v>
      </c>
      <c r="C22" s="229">
        <f>'Quick Input'!BI5</f>
        <v>0</v>
      </c>
      <c r="D22" s="20" t="s">
        <v>220</v>
      </c>
      <c r="I22" s="49" t="s">
        <v>19</v>
      </c>
      <c r="J22" s="37" t="str">
        <f>IF(Info!C9="Male","30 - 79","29 - 70")</f>
        <v>29 - 70</v>
      </c>
      <c r="K22" s="38" t="str">
        <f>IF(Info!C9="Male","80 - 91","71 - 81")</f>
        <v>71 - 81</v>
      </c>
      <c r="L22" s="39" t="str">
        <f>IF(Info!C9="Male","92 - 103","82 - 91")</f>
        <v>82 - 91</v>
      </c>
      <c r="M22" s="40" t="str">
        <f>IF(Info!C9="Male","≥103","≥91")</f>
        <v>≥91</v>
      </c>
    </row>
    <row r="23" spans="2:13" s="19" customFormat="1" ht="22" customHeight="1" thickBot="1" x14ac:dyDescent="0.25">
      <c r="B23" s="19" t="s">
        <v>20</v>
      </c>
      <c r="C23" s="228">
        <f>'Quick Input'!BJ5</f>
        <v>0</v>
      </c>
      <c r="D23" s="20" t="s">
        <v>29</v>
      </c>
      <c r="I23" s="49" t="s">
        <v>20</v>
      </c>
      <c r="J23" s="37" t="str">
        <f>IF(Info!C9="Male","22 - 58","19 - 49")</f>
        <v>19 - 49</v>
      </c>
      <c r="K23" s="38" t="str">
        <f>IF(Info!C9="Male","59 - 70","50 - 59")</f>
        <v>50 - 59</v>
      </c>
      <c r="L23" s="39" t="str">
        <f>IF(Info!C9="Male","71 - 82","60 - 69")</f>
        <v>60 - 69</v>
      </c>
      <c r="M23" s="40" t="str">
        <f>IF(Info!C9="Male","≥83","≥70")</f>
        <v>≥70</v>
      </c>
    </row>
    <row r="24" spans="2:13" s="19" customFormat="1" ht="22" customHeight="1" thickBot="1" x14ac:dyDescent="0.25">
      <c r="B24" s="19" t="s">
        <v>21</v>
      </c>
      <c r="C24" s="229">
        <f>'Quick Input'!BK5</f>
        <v>0</v>
      </c>
      <c r="D24" s="20" t="s">
        <v>220</v>
      </c>
      <c r="I24" s="49" t="s">
        <v>21</v>
      </c>
      <c r="J24" s="37" t="str">
        <f>IF(Info!C9="Male","9 - 31","8 - 27")</f>
        <v>8 - 27</v>
      </c>
      <c r="K24" s="38" t="str">
        <f>IF(Info!C9="Male","32 - 36","28 - 32")</f>
        <v>28 - 32</v>
      </c>
      <c r="L24" s="39" t="str">
        <f>IF(Info!C9="Male","37 - 42","33 - 37")</f>
        <v>33 - 37</v>
      </c>
      <c r="M24" s="40" t="str">
        <f>IF(Info!C9="Male","≥42","≥37")</f>
        <v>≥37</v>
      </c>
    </row>
    <row r="25" spans="2:13" s="19" customFormat="1" ht="22" customHeight="1" thickBot="1" x14ac:dyDescent="0.25">
      <c r="B25" s="19" t="s">
        <v>22</v>
      </c>
      <c r="C25" s="224">
        <f>'Quick Input'!BL5</f>
        <v>0</v>
      </c>
      <c r="D25" s="20" t="s">
        <v>9</v>
      </c>
      <c r="I25" s="49" t="s">
        <v>22</v>
      </c>
      <c r="J25" s="33" t="s">
        <v>299</v>
      </c>
      <c r="K25" s="34" t="s">
        <v>300</v>
      </c>
      <c r="L25" s="36" t="s">
        <v>301</v>
      </c>
      <c r="M25" s="35" t="s">
        <v>302</v>
      </c>
    </row>
    <row r="26" spans="2:13" s="19" customFormat="1" ht="22" customHeight="1" thickBot="1" x14ac:dyDescent="0.25">
      <c r="B26" s="19" t="s">
        <v>23</v>
      </c>
      <c r="C26" s="223">
        <f>'Quick Input'!BM5</f>
        <v>0</v>
      </c>
      <c r="D26" s="20" t="s">
        <v>10</v>
      </c>
      <c r="I26" s="49" t="s">
        <v>23</v>
      </c>
      <c r="J26" s="37"/>
      <c r="K26" s="38"/>
      <c r="L26" s="39"/>
      <c r="M26" s="40"/>
    </row>
    <row r="27" spans="2:13" s="19" customFormat="1" ht="22" customHeight="1" thickBot="1" x14ac:dyDescent="0.25">
      <c r="B27" s="19" t="s">
        <v>24</v>
      </c>
      <c r="C27" s="223">
        <f>'Quick Input'!BN5</f>
        <v>0</v>
      </c>
      <c r="D27" s="20" t="s">
        <v>10</v>
      </c>
      <c r="I27" s="49" t="s">
        <v>24</v>
      </c>
      <c r="J27" s="37"/>
      <c r="K27" s="38"/>
      <c r="L27" s="39"/>
      <c r="M27" s="40"/>
    </row>
    <row r="28" spans="2:13" s="19" customFormat="1" ht="22" customHeight="1" thickBot="1" x14ac:dyDescent="0.25">
      <c r="B28" s="19" t="s">
        <v>25</v>
      </c>
      <c r="C28" s="228">
        <f>'Quick Input'!BO5</f>
        <v>0</v>
      </c>
      <c r="D28" s="20" t="s">
        <v>29</v>
      </c>
      <c r="I28" s="49" t="s">
        <v>25</v>
      </c>
      <c r="J28" s="37" t="str">
        <f>IF(Info!C9="Male","67 - 155","56 - 104")</f>
        <v>56 - 104</v>
      </c>
      <c r="K28" s="38" t="str">
        <f>IF(Info!C9="Male","156 - 178","105 - 117")</f>
        <v>105 - 117</v>
      </c>
      <c r="L28" s="39" t="str">
        <f>IF(Info!C9="Male","179 - 201","118 - 130")</f>
        <v>118 - 130</v>
      </c>
      <c r="M28" s="40" t="str">
        <f>IF(Info!C9="Male","≥202","≥131")</f>
        <v>≥131</v>
      </c>
    </row>
    <row r="29" spans="2:13" s="19" customFormat="1" ht="22" customHeight="1" thickBot="1" x14ac:dyDescent="0.25">
      <c r="B29" s="19" t="s">
        <v>26</v>
      </c>
      <c r="C29" s="229">
        <f>'Quick Input'!BP5</f>
        <v>0</v>
      </c>
      <c r="D29" s="20" t="s">
        <v>220</v>
      </c>
      <c r="I29" s="49" t="s">
        <v>26</v>
      </c>
      <c r="J29" s="37" t="str">
        <f>IF(Info!C9="Male","30 - 79","29 - 70")</f>
        <v>29 - 70</v>
      </c>
      <c r="K29" s="38" t="str">
        <f>IF(Info!C9="Male","80 - 91","71 - 81")</f>
        <v>71 - 81</v>
      </c>
      <c r="L29" s="39" t="str">
        <f>IF(Info!C9="Male","92 - 103","82 - 91")</f>
        <v>82 - 91</v>
      </c>
      <c r="M29" s="40" t="str">
        <f>IF(Info!C9="Male","≥103","≥91")</f>
        <v>≥91</v>
      </c>
    </row>
    <row r="30" spans="2:13" s="19" customFormat="1" ht="22" customHeight="1" thickBot="1" x14ac:dyDescent="0.25">
      <c r="B30" s="19" t="s">
        <v>27</v>
      </c>
      <c r="C30" s="228">
        <f>'Quick Input'!BQ5</f>
        <v>0</v>
      </c>
      <c r="D30" s="20" t="s">
        <v>29</v>
      </c>
      <c r="I30" s="49" t="s">
        <v>27</v>
      </c>
      <c r="J30" s="37" t="str">
        <f>IF(Info!C9="Male","22 - 58","19 - 49")</f>
        <v>19 - 49</v>
      </c>
      <c r="K30" s="38" t="str">
        <f>IF(Info!C9="Male","59 - 70","50 - 59")</f>
        <v>50 - 59</v>
      </c>
      <c r="L30" s="39" t="str">
        <f>IF(Info!C9="Male","71 - 82","60 - 69")</f>
        <v>60 - 69</v>
      </c>
      <c r="M30" s="40" t="str">
        <f>IF(Info!C9="Male","≥83","≥70")</f>
        <v>≥70</v>
      </c>
    </row>
    <row r="31" spans="2:13" s="19" customFormat="1" ht="22" customHeight="1" thickBot="1" x14ac:dyDescent="0.25">
      <c r="B31" s="19" t="s">
        <v>28</v>
      </c>
      <c r="C31" s="229">
        <f>'Quick Input'!BR5</f>
        <v>0</v>
      </c>
      <c r="D31" s="20" t="s">
        <v>220</v>
      </c>
      <c r="I31" s="49" t="s">
        <v>28</v>
      </c>
      <c r="J31" s="37" t="str">
        <f>IF(Info!C9="Male","9 - 31","8 - 27")</f>
        <v>8 - 27</v>
      </c>
      <c r="K31" s="38" t="str">
        <f>IF(Info!C9="Male","32 - 36","28 - 32")</f>
        <v>28 - 32</v>
      </c>
      <c r="L31" s="39" t="str">
        <f>IF(Info!C9="Male","37 - 42","33 - 37")</f>
        <v>33 - 37</v>
      </c>
      <c r="M31" s="40" t="str">
        <f>IF(Info!C9="Male","≥42","≥37")</f>
        <v>≥37</v>
      </c>
    </row>
    <row r="32" spans="2:13" s="19" customFormat="1" ht="22" customHeight="1" thickBot="1" x14ac:dyDescent="0.25">
      <c r="B32" s="19" t="s">
        <v>32</v>
      </c>
      <c r="C32" s="224">
        <f>'Quick Input'!BS5</f>
        <v>0</v>
      </c>
      <c r="D32" s="20" t="s">
        <v>9</v>
      </c>
      <c r="I32" s="49" t="s">
        <v>32</v>
      </c>
      <c r="J32" s="33" t="s">
        <v>299</v>
      </c>
      <c r="K32" s="34" t="s">
        <v>300</v>
      </c>
      <c r="L32" s="36" t="s">
        <v>301</v>
      </c>
      <c r="M32" s="35" t="s">
        <v>302</v>
      </c>
    </row>
    <row r="33" spans="2:13" s="19" customFormat="1" ht="22" customHeight="1" thickBot="1" x14ac:dyDescent="0.25">
      <c r="B33" s="19" t="s">
        <v>30</v>
      </c>
      <c r="C33" s="228">
        <f>'Quick Input'!BT5</f>
        <v>0</v>
      </c>
      <c r="D33" s="20" t="s">
        <v>29</v>
      </c>
      <c r="I33" s="49" t="s">
        <v>30</v>
      </c>
      <c r="J33" s="37"/>
      <c r="K33" s="38"/>
      <c r="L33" s="39"/>
      <c r="M33" s="40"/>
    </row>
    <row r="34" spans="2:13" s="19" customFormat="1" ht="22" customHeight="1" thickBot="1" x14ac:dyDescent="0.25">
      <c r="B34" s="19" t="s">
        <v>31</v>
      </c>
      <c r="C34" s="229">
        <f>'Quick Input'!BU5</f>
        <v>0</v>
      </c>
      <c r="D34" s="20" t="s">
        <v>220</v>
      </c>
      <c r="I34" s="49" t="s">
        <v>31</v>
      </c>
      <c r="J34" s="37"/>
      <c r="K34" s="38"/>
      <c r="L34" s="39"/>
      <c r="M34" s="40"/>
    </row>
    <row r="35" spans="2:13" s="19" customFormat="1" ht="22" customHeight="1" thickBot="1" x14ac:dyDescent="0.25">
      <c r="B35" s="19" t="s">
        <v>35</v>
      </c>
      <c r="C35" s="230">
        <f>'Quick Input'!BV5</f>
        <v>0</v>
      </c>
      <c r="D35" s="20" t="s">
        <v>36</v>
      </c>
      <c r="I35" s="49" t="s">
        <v>35</v>
      </c>
      <c r="J35" s="33" t="s">
        <v>303</v>
      </c>
      <c r="K35" s="38"/>
      <c r="L35" s="39"/>
      <c r="M35" s="35" t="s">
        <v>304</v>
      </c>
    </row>
    <row r="36" spans="2:13" s="19" customFormat="1" ht="22" customHeight="1" thickBot="1" x14ac:dyDescent="0.25">
      <c r="B36" s="4" t="s">
        <v>264</v>
      </c>
      <c r="C36" s="231">
        <f>'Quick Input'!BW5</f>
        <v>0</v>
      </c>
      <c r="D36" s="18" t="s">
        <v>57</v>
      </c>
      <c r="I36" s="49" t="s">
        <v>264</v>
      </c>
      <c r="J36" s="37" t="str">
        <f>IF(Info!C8&lt;=40,"&gt;6.4",IF(AND(Info!C8&gt;41,Info!C8&lt;60),"&gt;5.7","&gt;4.9"))</f>
        <v>&gt;6.4</v>
      </c>
      <c r="K36" s="38"/>
      <c r="L36" s="39"/>
      <c r="M36" s="40"/>
    </row>
    <row r="37" spans="2:13" s="19" customFormat="1" ht="22" customHeight="1" thickBot="1" x14ac:dyDescent="0.25">
      <c r="B37" s="4" t="s">
        <v>265</v>
      </c>
      <c r="C37" s="231">
        <f>'Quick Input'!BX5</f>
        <v>0</v>
      </c>
      <c r="D37" s="18" t="s">
        <v>57</v>
      </c>
      <c r="I37" s="49" t="s">
        <v>265</v>
      </c>
      <c r="J37" s="37" t="str">
        <f>IF(Info!C8&lt;=40,"&gt;6.4",IF(AND(Info!C8&gt;41,Info!C8&lt;60),"&gt;5.7","&gt;4.9"))</f>
        <v>&gt;6.4</v>
      </c>
      <c r="K37" s="38"/>
      <c r="L37" s="39"/>
      <c r="M37" s="40"/>
    </row>
    <row r="38" spans="2:13" s="19" customFormat="1" ht="22" customHeight="1" thickBot="1" x14ac:dyDescent="0.25">
      <c r="B38" s="4" t="s">
        <v>266</v>
      </c>
      <c r="C38" s="231">
        <f>'Quick Input'!BY5</f>
        <v>0</v>
      </c>
      <c r="D38" s="18" t="s">
        <v>57</v>
      </c>
      <c r="I38" s="49" t="s">
        <v>266</v>
      </c>
      <c r="J38" s="37" t="str">
        <f>IF(Info!C8&lt;=40,"&gt;6.4",IF(AND(Info!C8&gt;41,Info!C8&lt;60),"&gt;5.7","&gt;4.9"))</f>
        <v>&gt;6.4</v>
      </c>
      <c r="K38" s="38"/>
      <c r="L38" s="39"/>
      <c r="M38" s="40"/>
    </row>
    <row r="39" spans="2:13" s="19" customFormat="1" ht="22" customHeight="1" thickBot="1" x14ac:dyDescent="0.25">
      <c r="B39" s="26" t="s">
        <v>61</v>
      </c>
      <c r="C39" s="221">
        <f>'Quick Input'!BZ5</f>
        <v>0</v>
      </c>
      <c r="D39" s="27" t="s">
        <v>10</v>
      </c>
      <c r="I39" s="49" t="s">
        <v>61</v>
      </c>
      <c r="J39" s="33" t="s">
        <v>306</v>
      </c>
      <c r="K39" s="38"/>
      <c r="L39" s="39"/>
      <c r="M39" s="35" t="s">
        <v>305</v>
      </c>
    </row>
    <row r="40" spans="2:13" s="19" customFormat="1" ht="22" customHeight="1" thickBot="1" x14ac:dyDescent="0.25">
      <c r="B40" s="6" t="s">
        <v>502</v>
      </c>
      <c r="C40" s="232">
        <f>'Quick Input'!CA5</f>
        <v>0</v>
      </c>
      <c r="D40" s="18" t="s">
        <v>9</v>
      </c>
      <c r="I40" s="49" t="s">
        <v>503</v>
      </c>
      <c r="J40" s="33" t="s">
        <v>299</v>
      </c>
      <c r="K40" s="34" t="s">
        <v>300</v>
      </c>
      <c r="L40" s="36" t="s">
        <v>301</v>
      </c>
      <c r="M40" s="35" t="s">
        <v>302</v>
      </c>
    </row>
    <row r="41" spans="2:13" s="19" customFormat="1" ht="22" customHeight="1" x14ac:dyDescent="0.2">
      <c r="J41" s="37"/>
      <c r="K41" s="38"/>
      <c r="L41" s="39"/>
      <c r="M41" s="40"/>
    </row>
    <row r="42" spans="2:13" s="22" customFormat="1" ht="30" customHeight="1" x14ac:dyDescent="0.2">
      <c r="B42" s="23" t="s">
        <v>37</v>
      </c>
      <c r="C42" s="23"/>
      <c r="J42" s="32" t="s">
        <v>285</v>
      </c>
      <c r="K42" s="32" t="s">
        <v>286</v>
      </c>
      <c r="L42" s="32" t="s">
        <v>287</v>
      </c>
      <c r="M42" s="32" t="s">
        <v>288</v>
      </c>
    </row>
    <row r="43" spans="2:13" s="19" customFormat="1" ht="22" customHeight="1" thickBot="1" x14ac:dyDescent="0.25">
      <c r="J43" s="33"/>
      <c r="K43" s="34"/>
      <c r="L43" s="36"/>
      <c r="M43" s="35"/>
    </row>
    <row r="44" spans="2:13" s="19" customFormat="1" ht="22" customHeight="1" thickBot="1" x14ac:dyDescent="0.25">
      <c r="B44" s="19" t="s">
        <v>41</v>
      </c>
      <c r="C44" s="231">
        <f>'Quick Input'!CB5</f>
        <v>0</v>
      </c>
      <c r="D44" s="24" t="s">
        <v>57</v>
      </c>
      <c r="I44" s="19" t="s">
        <v>41</v>
      </c>
      <c r="J44" s="37"/>
      <c r="K44" s="38"/>
      <c r="L44" s="39"/>
      <c r="M44" s="40"/>
    </row>
    <row r="45" spans="2:13" s="19" customFormat="1" ht="22" customHeight="1" thickBot="1" x14ac:dyDescent="0.25">
      <c r="B45" s="19" t="s">
        <v>40</v>
      </c>
      <c r="C45" s="231">
        <f>'Quick Input'!CC5</f>
        <v>0</v>
      </c>
      <c r="D45" s="24" t="s">
        <v>57</v>
      </c>
      <c r="I45" s="19" t="s">
        <v>40</v>
      </c>
      <c r="J45" s="37"/>
      <c r="K45" s="38"/>
      <c r="L45" s="39"/>
      <c r="M45" s="40"/>
    </row>
    <row r="46" spans="2:13" s="19" customFormat="1" ht="22" customHeight="1" thickBot="1" x14ac:dyDescent="0.25">
      <c r="B46" s="19" t="s">
        <v>38</v>
      </c>
      <c r="C46" s="250">
        <f>'Quick Input'!CD5</f>
        <v>0</v>
      </c>
      <c r="D46" s="24"/>
      <c r="I46" s="19" t="s">
        <v>38</v>
      </c>
      <c r="J46" s="50" t="str">
        <f>IF(Info!C8&gt;60,"0.96 ± 0.18",IF(Info!C8&gt;=41,"1.28 ± 0.25",IF(Info!C8&gt;=21,"1.53 ± 0.40","1.88 ± 0.45")))</f>
        <v>1.88 ± 0.45</v>
      </c>
      <c r="K46" s="34"/>
      <c r="L46" s="36"/>
      <c r="M46" s="35"/>
    </row>
    <row r="47" spans="2:13" s="19" customFormat="1" ht="22" customHeight="1" thickBot="1" x14ac:dyDescent="0.25">
      <c r="B47" s="19" t="s">
        <v>39</v>
      </c>
      <c r="C47" s="251">
        <f>'Quick Input'!CE5</f>
        <v>0</v>
      </c>
      <c r="D47" s="24" t="s">
        <v>56</v>
      </c>
      <c r="I47" s="19" t="s">
        <v>39</v>
      </c>
      <c r="J47" s="33" t="str">
        <f>IF(Info!C8&gt;60,"200 ± 29",IF(Info!C8&gt;=41,"181 ± 19",IF(Info!C8&gt;=21,"166 ± 14","142 ± 19")))</f>
        <v>142 ± 19</v>
      </c>
      <c r="K47" s="34"/>
      <c r="L47" s="36"/>
      <c r="M47" s="35"/>
    </row>
    <row r="48" spans="2:13" s="19" customFormat="1" ht="22" customHeight="1" thickBot="1" x14ac:dyDescent="0.25">
      <c r="B48" s="19" t="s">
        <v>42</v>
      </c>
      <c r="C48" s="231">
        <f>'Quick Input'!CF5</f>
        <v>0</v>
      </c>
      <c r="D48" s="24" t="s">
        <v>57</v>
      </c>
      <c r="I48" s="19" t="s">
        <v>42</v>
      </c>
      <c r="J48" s="37" t="str">
        <f>IF(Info!C8&gt;60,"12.9 ± 3.5",IF(Info!C8&gt;=41,"16.1 ± 2.3",IF(Info!C8&gt;=21,"19.8 ± 2.9","20.6 ± 3.8")))</f>
        <v>20.6 ± 3.8</v>
      </c>
      <c r="K48" s="38"/>
      <c r="L48" s="39"/>
      <c r="M48" s="40"/>
    </row>
    <row r="49" spans="2:13" s="19" customFormat="1" ht="22" customHeight="1" thickBot="1" x14ac:dyDescent="0.25">
      <c r="B49" s="19" t="s">
        <v>43</v>
      </c>
      <c r="C49" s="252">
        <f>'Quick Input'!CG5</f>
        <v>0</v>
      </c>
      <c r="D49" s="24" t="s">
        <v>57</v>
      </c>
      <c r="I49" s="19" t="s">
        <v>43</v>
      </c>
      <c r="J49" s="33"/>
      <c r="K49" s="34"/>
      <c r="L49" s="36"/>
      <c r="M49" s="35"/>
    </row>
    <row r="50" spans="2:13" s="19" customFormat="1" ht="22" customHeight="1" thickBot="1" x14ac:dyDescent="0.25">
      <c r="B50" s="19" t="s">
        <v>44</v>
      </c>
      <c r="C50" s="231">
        <f>'Quick Input'!CH5</f>
        <v>0</v>
      </c>
      <c r="D50" s="24" t="s">
        <v>57</v>
      </c>
      <c r="I50" s="19" t="s">
        <v>44</v>
      </c>
      <c r="J50" s="37"/>
      <c r="K50" s="38"/>
      <c r="L50" s="39"/>
      <c r="M50" s="40"/>
    </row>
    <row r="51" spans="2:13" s="19" customFormat="1" ht="22" customHeight="1" thickBot="1" x14ac:dyDescent="0.25">
      <c r="B51" s="19" t="s">
        <v>45</v>
      </c>
      <c r="C51" s="250">
        <f>'Quick Input'!CI5</f>
        <v>0</v>
      </c>
      <c r="D51" s="24"/>
      <c r="I51" s="19" t="s">
        <v>45</v>
      </c>
      <c r="J51" s="33" t="s">
        <v>308</v>
      </c>
      <c r="K51" s="38"/>
      <c r="L51" s="39"/>
      <c r="M51" s="40"/>
    </row>
    <row r="52" spans="2:13" s="19" customFormat="1" ht="22" customHeight="1" thickBot="1" x14ac:dyDescent="0.25">
      <c r="B52" s="19" t="s">
        <v>46</v>
      </c>
      <c r="C52" s="231">
        <f>'Quick Input'!CJ5</f>
        <v>0</v>
      </c>
      <c r="D52" s="24" t="s">
        <v>57</v>
      </c>
      <c r="I52" s="19" t="s">
        <v>46</v>
      </c>
      <c r="J52" s="37" t="str">
        <f>IF(Info!C8&gt;60,"10.4 ± 2.1",IF(Info!C8&gt;=41,"12.2 ± 2.3",IF(Info!C8&gt;=21,"15.5 ± 2.7","14.9 ± 2.4")))</f>
        <v>14.9 ± 2.4</v>
      </c>
      <c r="K52" s="38"/>
      <c r="L52" s="39"/>
      <c r="M52" s="40"/>
    </row>
    <row r="53" spans="2:13" s="19" customFormat="1" ht="22" customHeight="1" thickBot="1" x14ac:dyDescent="0.25">
      <c r="B53" s="19" t="s">
        <v>47</v>
      </c>
      <c r="C53" s="231">
        <f>'Quick Input'!CK5</f>
        <v>0</v>
      </c>
      <c r="D53" s="24" t="s">
        <v>57</v>
      </c>
      <c r="I53" s="19" t="s">
        <v>47</v>
      </c>
      <c r="J53" s="37"/>
      <c r="K53" s="38"/>
      <c r="L53" s="39"/>
      <c r="M53" s="40"/>
    </row>
    <row r="54" spans="2:13" s="19" customFormat="1" ht="22" customHeight="1" thickBot="1" x14ac:dyDescent="0.25">
      <c r="B54" s="19" t="s">
        <v>48</v>
      </c>
      <c r="C54" s="231">
        <f>'Quick Input'!CL5</f>
        <v>0</v>
      </c>
      <c r="D54" s="24" t="s">
        <v>57</v>
      </c>
      <c r="I54" s="19" t="s">
        <v>48</v>
      </c>
      <c r="J54" s="33"/>
      <c r="K54" s="34"/>
      <c r="L54" s="36"/>
      <c r="M54" s="35"/>
    </row>
    <row r="55" spans="2:13" s="19" customFormat="1" ht="22" customHeight="1" thickBot="1" x14ac:dyDescent="0.25">
      <c r="B55" s="19" t="s">
        <v>49</v>
      </c>
      <c r="C55" s="250">
        <f>'Quick Input'!CM5</f>
        <v>0</v>
      </c>
      <c r="D55" s="24"/>
      <c r="I55" s="19" t="s">
        <v>49</v>
      </c>
      <c r="J55" s="33" t="s">
        <v>310</v>
      </c>
      <c r="K55" s="34"/>
      <c r="L55" s="36"/>
      <c r="M55" s="35"/>
    </row>
    <row r="56" spans="2:13" s="19" customFormat="1" ht="22" customHeight="1" thickBot="1" x14ac:dyDescent="0.25">
      <c r="B56" s="4" t="s">
        <v>504</v>
      </c>
      <c r="C56" s="231">
        <f>'Quick Input'!CN5</f>
        <v>0</v>
      </c>
      <c r="D56" s="8" t="s">
        <v>57</v>
      </c>
      <c r="J56" s="33"/>
      <c r="K56" s="34"/>
      <c r="L56" s="36"/>
      <c r="M56" s="35"/>
    </row>
    <row r="57" spans="2:13" s="19" customFormat="1" ht="22" customHeight="1" thickBot="1" x14ac:dyDescent="0.25">
      <c r="B57" s="19" t="s">
        <v>50</v>
      </c>
      <c r="C57" s="250">
        <f>'Quick Input'!CO5</f>
        <v>0</v>
      </c>
      <c r="D57" s="24"/>
      <c r="I57" s="19" t="s">
        <v>50</v>
      </c>
      <c r="J57" s="33" t="s">
        <v>308</v>
      </c>
      <c r="K57" s="38"/>
      <c r="L57" s="39"/>
      <c r="M57" s="35" t="s">
        <v>309</v>
      </c>
    </row>
    <row r="58" spans="2:13" s="19" customFormat="1" ht="22" customHeight="1" thickBot="1" x14ac:dyDescent="0.25">
      <c r="B58" s="19" t="s">
        <v>173</v>
      </c>
      <c r="C58" s="253">
        <f>'Quick Input'!CP5</f>
        <v>0</v>
      </c>
      <c r="D58" s="24" t="s">
        <v>145</v>
      </c>
      <c r="I58" s="19" t="s">
        <v>173</v>
      </c>
      <c r="J58" s="53" t="str">
        <f>"6 - 12"</f>
        <v>6 - 12</v>
      </c>
      <c r="K58" s="34"/>
      <c r="L58" s="36"/>
      <c r="M58" s="35"/>
    </row>
    <row r="59" spans="2:13" s="19" customFormat="1" ht="22" customHeight="1" thickBot="1" x14ac:dyDescent="0.25">
      <c r="B59" s="19" t="s">
        <v>51</v>
      </c>
      <c r="C59" s="231">
        <f>'Quick Input'!CQ5</f>
        <v>0</v>
      </c>
      <c r="D59" s="24" t="s">
        <v>57</v>
      </c>
      <c r="I59" s="19" t="s">
        <v>51</v>
      </c>
      <c r="J59" s="37"/>
      <c r="K59" s="38"/>
      <c r="L59" s="39"/>
      <c r="M59" s="40"/>
    </row>
    <row r="60" spans="2:13" s="19" customFormat="1" ht="22" customHeight="1" thickBot="1" x14ac:dyDescent="0.25">
      <c r="B60" s="19" t="s">
        <v>52</v>
      </c>
      <c r="C60" s="231">
        <f>'Quick Input'!CR5</f>
        <v>0</v>
      </c>
      <c r="D60" s="24" t="s">
        <v>57</v>
      </c>
      <c r="I60" s="19" t="s">
        <v>52</v>
      </c>
      <c r="J60" s="37"/>
      <c r="K60" s="38"/>
      <c r="L60" s="39"/>
      <c r="M60" s="40"/>
    </row>
    <row r="61" spans="2:13" s="19" customFormat="1" ht="22" customHeight="1" thickBot="1" x14ac:dyDescent="0.25">
      <c r="B61" s="19" t="s">
        <v>53</v>
      </c>
      <c r="C61" s="250">
        <f>'Quick Input'!CS5</f>
        <v>0</v>
      </c>
      <c r="D61" s="24"/>
      <c r="I61" s="19" t="s">
        <v>53</v>
      </c>
      <c r="J61" s="37" t="str">
        <f>IF(Info!C8&gt;60,"1.39 ± 0.47",IF(Info!C8&gt;=41,"1.21 ± 0.2",IF(Info!C8&gt;=21,"0.98 ± 0.32","0.82 ± 0.18")))</f>
        <v>0.82 ± 0.18</v>
      </c>
      <c r="K61" s="38"/>
      <c r="L61" s="39"/>
      <c r="M61" s="40"/>
    </row>
    <row r="62" spans="2:13" s="19" customFormat="1" ht="22" customHeight="1" thickBot="1" x14ac:dyDescent="0.25">
      <c r="B62" s="19" t="s">
        <v>54</v>
      </c>
      <c r="C62" s="231">
        <f>'Quick Input'!CT5</f>
        <v>0</v>
      </c>
      <c r="D62" s="24" t="s">
        <v>57</v>
      </c>
      <c r="I62" s="19" t="s">
        <v>54</v>
      </c>
      <c r="J62" s="37"/>
      <c r="K62" s="38"/>
      <c r="L62" s="39"/>
      <c r="M62" s="40"/>
    </row>
    <row r="63" spans="2:13" s="19" customFormat="1" ht="22" customHeight="1" thickBot="1" x14ac:dyDescent="0.25">
      <c r="B63" s="19" t="s">
        <v>55</v>
      </c>
      <c r="C63" s="254">
        <f>'Quick Input'!CU5</f>
        <v>0</v>
      </c>
      <c r="D63" s="24"/>
      <c r="I63" s="19" t="s">
        <v>55</v>
      </c>
      <c r="J63" s="37"/>
      <c r="K63" s="38"/>
      <c r="L63" s="39"/>
      <c r="M63" s="35" t="s">
        <v>307</v>
      </c>
    </row>
    <row r="64" spans="2:13" s="19" customFormat="1" ht="22" customHeight="1" x14ac:dyDescent="0.2">
      <c r="J64" s="37"/>
      <c r="K64" s="38"/>
      <c r="L64" s="39"/>
      <c r="M64" s="40"/>
    </row>
    <row r="65" spans="2:13" s="19" customFormat="1" ht="22" customHeight="1" x14ac:dyDescent="0.2">
      <c r="J65" s="37"/>
      <c r="K65" s="38"/>
      <c r="L65" s="39"/>
      <c r="M65" s="40"/>
    </row>
    <row r="66" spans="2:13" s="21" customFormat="1" ht="30" customHeight="1" x14ac:dyDescent="0.2">
      <c r="B66" s="23" t="s">
        <v>34</v>
      </c>
      <c r="J66" s="42"/>
      <c r="K66" s="42"/>
      <c r="L66" s="42"/>
      <c r="M66" s="42"/>
    </row>
    <row r="67" spans="2:13" s="19" customFormat="1" ht="22" customHeight="1" thickBot="1" x14ac:dyDescent="0.25">
      <c r="B67" s="25"/>
      <c r="J67" s="41"/>
      <c r="K67" s="41"/>
      <c r="L67" s="41"/>
      <c r="M67" s="41"/>
    </row>
    <row r="68" spans="2:13" s="19" customFormat="1" ht="115" customHeight="1" x14ac:dyDescent="0.2">
      <c r="B68" s="271">
        <f>'Quick Input'!CV5</f>
        <v>0</v>
      </c>
      <c r="C68" s="280"/>
      <c r="D68" s="280"/>
      <c r="E68" s="280"/>
      <c r="F68" s="280"/>
      <c r="G68" s="280"/>
      <c r="H68" s="280"/>
      <c r="I68" s="281"/>
      <c r="J68" s="41"/>
      <c r="K68" s="41"/>
      <c r="L68" s="41"/>
      <c r="M68" s="41"/>
    </row>
    <row r="69" spans="2:13" s="19" customFormat="1" ht="22" customHeight="1" x14ac:dyDescent="0.2">
      <c r="B69" s="282"/>
      <c r="C69" s="283"/>
      <c r="D69" s="283"/>
      <c r="E69" s="283"/>
      <c r="F69" s="283"/>
      <c r="G69" s="283"/>
      <c r="H69" s="283"/>
      <c r="I69" s="284"/>
      <c r="J69" s="41"/>
      <c r="K69" s="41"/>
      <c r="L69" s="41"/>
      <c r="M69" s="41"/>
    </row>
    <row r="70" spans="2:13" s="19" customFormat="1" ht="17" customHeight="1" thickBot="1" x14ac:dyDescent="0.25">
      <c r="B70" s="285"/>
      <c r="C70" s="286"/>
      <c r="D70" s="286"/>
      <c r="E70" s="286"/>
      <c r="F70" s="286"/>
      <c r="G70" s="286"/>
      <c r="H70" s="286"/>
      <c r="I70" s="287"/>
      <c r="J70" s="41"/>
      <c r="K70" s="41"/>
      <c r="L70" s="41"/>
      <c r="M70" s="41"/>
    </row>
    <row r="71" spans="2:13" s="19" customFormat="1" x14ac:dyDescent="0.2">
      <c r="J71" s="41"/>
      <c r="K71" s="41"/>
      <c r="L71" s="41"/>
      <c r="M71" s="41"/>
    </row>
    <row r="72" spans="2:13" s="17" customFormat="1" x14ac:dyDescent="0.2">
      <c r="J72" s="43"/>
      <c r="K72" s="43"/>
      <c r="L72" s="43"/>
      <c r="M72" s="43"/>
    </row>
    <row r="73" spans="2:13" s="17" customFormat="1" x14ac:dyDescent="0.2">
      <c r="J73" s="43"/>
      <c r="K73" s="43"/>
      <c r="L73" s="43"/>
      <c r="M73" s="43"/>
    </row>
    <row r="74" spans="2:13" s="17" customFormat="1" x14ac:dyDescent="0.2">
      <c r="J74" s="43"/>
      <c r="K74" s="43"/>
      <c r="L74" s="43"/>
      <c r="M74" s="43"/>
    </row>
    <row r="75" spans="2:13" s="17" customFormat="1" x14ac:dyDescent="0.2">
      <c r="J75" s="43"/>
      <c r="K75" s="43"/>
      <c r="L75" s="43"/>
      <c r="M75" s="43"/>
    </row>
    <row r="76" spans="2:13" s="17" customFormat="1" x14ac:dyDescent="0.2">
      <c r="J76" s="43"/>
      <c r="K76" s="43"/>
      <c r="L76" s="43"/>
      <c r="M76" s="43"/>
    </row>
    <row r="77" spans="2:13" s="17" customFormat="1" x14ac:dyDescent="0.2">
      <c r="J77" s="43"/>
      <c r="K77" s="43"/>
      <c r="L77" s="43"/>
      <c r="M77" s="43"/>
    </row>
    <row r="78" spans="2:13" s="17" customFormat="1" x14ac:dyDescent="0.2">
      <c r="J78" s="43"/>
      <c r="K78" s="43"/>
      <c r="L78" s="43"/>
      <c r="M78" s="43"/>
    </row>
    <row r="79" spans="2:13" s="17" customFormat="1" x14ac:dyDescent="0.2">
      <c r="J79" s="43"/>
      <c r="K79" s="43"/>
      <c r="L79" s="43"/>
      <c r="M79" s="43"/>
    </row>
    <row r="80" spans="2:13" s="17" customFormat="1" x14ac:dyDescent="0.2">
      <c r="J80" s="43"/>
      <c r="K80" s="43"/>
      <c r="L80" s="43"/>
      <c r="M80" s="43"/>
    </row>
    <row r="81" spans="10:13" s="17" customFormat="1" x14ac:dyDescent="0.2">
      <c r="J81" s="43"/>
      <c r="K81" s="43"/>
      <c r="L81" s="43"/>
      <c r="M81" s="43"/>
    </row>
    <row r="82" spans="10:13" s="17" customFormat="1" x14ac:dyDescent="0.2">
      <c r="J82" s="43"/>
      <c r="K82" s="43"/>
      <c r="L82" s="43"/>
      <c r="M82" s="43"/>
    </row>
    <row r="83" spans="10:13" s="17" customFormat="1" x14ac:dyDescent="0.2">
      <c r="J83" s="43"/>
      <c r="K83" s="43"/>
      <c r="L83" s="43"/>
      <c r="M83" s="43"/>
    </row>
    <row r="84" spans="10:13" s="17" customFormat="1" x14ac:dyDescent="0.2">
      <c r="J84" s="43"/>
      <c r="K84" s="43"/>
      <c r="L84" s="43"/>
      <c r="M84" s="43"/>
    </row>
    <row r="85" spans="10:13" s="17" customFormat="1" x14ac:dyDescent="0.2">
      <c r="J85" s="43"/>
      <c r="K85" s="43"/>
      <c r="L85" s="43"/>
      <c r="M85" s="43"/>
    </row>
    <row r="86" spans="10:13" s="17" customFormat="1" x14ac:dyDescent="0.2">
      <c r="J86" s="43"/>
      <c r="K86" s="43"/>
      <c r="L86" s="43"/>
      <c r="M86" s="43"/>
    </row>
    <row r="87" spans="10:13" s="17" customFormat="1" x14ac:dyDescent="0.2">
      <c r="J87" s="43"/>
      <c r="K87" s="43"/>
      <c r="L87" s="43"/>
      <c r="M87" s="43"/>
    </row>
    <row r="88" spans="10:13" s="17" customFormat="1" x14ac:dyDescent="0.2">
      <c r="J88" s="43"/>
      <c r="K88" s="43"/>
      <c r="L88" s="43"/>
      <c r="M88" s="43"/>
    </row>
    <row r="89" spans="10:13" s="17" customFormat="1" x14ac:dyDescent="0.2">
      <c r="J89" s="43"/>
      <c r="K89" s="43"/>
      <c r="L89" s="43"/>
      <c r="M89" s="43"/>
    </row>
    <row r="90" spans="10:13" s="17" customFormat="1" x14ac:dyDescent="0.2">
      <c r="J90" s="43"/>
      <c r="K90" s="43"/>
      <c r="L90" s="43"/>
      <c r="M90" s="43"/>
    </row>
    <row r="91" spans="10:13" s="17" customFormat="1" x14ac:dyDescent="0.2">
      <c r="J91" s="43"/>
      <c r="K91" s="43"/>
      <c r="L91" s="43"/>
      <c r="M91" s="43"/>
    </row>
    <row r="92" spans="10:13" s="17" customFormat="1" x14ac:dyDescent="0.2">
      <c r="J92" s="43"/>
      <c r="K92" s="43"/>
      <c r="L92" s="43"/>
      <c r="M92" s="43"/>
    </row>
    <row r="93" spans="10:13" s="17" customFormat="1" x14ac:dyDescent="0.2">
      <c r="J93" s="43"/>
      <c r="K93" s="43"/>
      <c r="L93" s="43"/>
      <c r="M93" s="43"/>
    </row>
    <row r="94" spans="10:13" s="17" customFormat="1" x14ac:dyDescent="0.2">
      <c r="J94" s="43"/>
      <c r="K94" s="43"/>
      <c r="L94" s="43"/>
      <c r="M94" s="43"/>
    </row>
    <row r="95" spans="10:13" s="17" customFormat="1" x14ac:dyDescent="0.2">
      <c r="J95" s="43"/>
      <c r="K95" s="43"/>
      <c r="L95" s="43"/>
      <c r="M95" s="43"/>
    </row>
    <row r="96" spans="10:13" s="17" customFormat="1" x14ac:dyDescent="0.2">
      <c r="J96" s="43"/>
      <c r="K96" s="43"/>
      <c r="L96" s="43"/>
      <c r="M96" s="43"/>
    </row>
    <row r="97" spans="10:13" s="17" customFormat="1" x14ac:dyDescent="0.2">
      <c r="J97" s="43"/>
      <c r="K97" s="43"/>
      <c r="L97" s="43"/>
      <c r="M97" s="43"/>
    </row>
    <row r="98" spans="10:13" s="17" customFormat="1" x14ac:dyDescent="0.2">
      <c r="J98" s="43"/>
      <c r="K98" s="43"/>
      <c r="L98" s="43"/>
      <c r="M98" s="43"/>
    </row>
    <row r="99" spans="10:13" s="17" customFormat="1" x14ac:dyDescent="0.2">
      <c r="J99" s="43"/>
      <c r="K99" s="43"/>
      <c r="L99" s="43"/>
      <c r="M99" s="43"/>
    </row>
    <row r="100" spans="10:13" s="17" customFormat="1" x14ac:dyDescent="0.2">
      <c r="J100" s="43"/>
      <c r="K100" s="43"/>
      <c r="L100" s="43"/>
      <c r="M100" s="43"/>
    </row>
    <row r="101" spans="10:13" s="17" customFormat="1" x14ac:dyDescent="0.2">
      <c r="J101" s="43"/>
      <c r="K101" s="43"/>
      <c r="L101" s="43"/>
      <c r="M101" s="43"/>
    </row>
    <row r="102" spans="10:13" s="17" customFormat="1" x14ac:dyDescent="0.2">
      <c r="J102" s="43"/>
      <c r="K102" s="43"/>
      <c r="L102" s="43"/>
      <c r="M102" s="43"/>
    </row>
    <row r="103" spans="10:13" s="17" customFormat="1" x14ac:dyDescent="0.2">
      <c r="J103" s="43"/>
      <c r="K103" s="43"/>
      <c r="L103" s="43"/>
      <c r="M103" s="43"/>
    </row>
    <row r="104" spans="10:13" s="17" customFormat="1" x14ac:dyDescent="0.2">
      <c r="J104" s="43"/>
      <c r="K104" s="43"/>
      <c r="L104" s="43"/>
      <c r="M104" s="43"/>
    </row>
    <row r="105" spans="10:13" s="17" customFormat="1" x14ac:dyDescent="0.2">
      <c r="J105" s="43"/>
      <c r="K105" s="43"/>
      <c r="L105" s="43"/>
      <c r="M105" s="43"/>
    </row>
    <row r="106" spans="10:13" s="17" customFormat="1" x14ac:dyDescent="0.2">
      <c r="J106" s="43"/>
      <c r="K106" s="43"/>
      <c r="L106" s="43"/>
      <c r="M106" s="43"/>
    </row>
    <row r="107" spans="10:13" s="17" customFormat="1" x14ac:dyDescent="0.2">
      <c r="J107" s="43"/>
      <c r="K107" s="43"/>
      <c r="L107" s="43"/>
      <c r="M107" s="43"/>
    </row>
    <row r="108" spans="10:13" s="17" customFormat="1" x14ac:dyDescent="0.2">
      <c r="J108" s="43"/>
      <c r="K108" s="43"/>
      <c r="L108" s="43"/>
      <c r="M108" s="43"/>
    </row>
    <row r="109" spans="10:13" s="17" customFormat="1" x14ac:dyDescent="0.2">
      <c r="J109" s="43"/>
      <c r="K109" s="43"/>
      <c r="L109" s="43"/>
      <c r="M109" s="43"/>
    </row>
    <row r="110" spans="10:13" s="17" customFormat="1" x14ac:dyDescent="0.2">
      <c r="J110" s="43"/>
      <c r="K110" s="43"/>
      <c r="L110" s="43"/>
      <c r="M110" s="43"/>
    </row>
    <row r="111" spans="10:13" s="17" customFormat="1" x14ac:dyDescent="0.2">
      <c r="J111" s="43"/>
      <c r="K111" s="43"/>
      <c r="L111" s="43"/>
      <c r="M111" s="43"/>
    </row>
    <row r="112" spans="10:13" s="17" customFormat="1" x14ac:dyDescent="0.2">
      <c r="J112" s="43"/>
      <c r="K112" s="43"/>
      <c r="L112" s="43"/>
      <c r="M112" s="43"/>
    </row>
    <row r="113" spans="10:13" s="17" customFormat="1" x14ac:dyDescent="0.2">
      <c r="J113" s="43"/>
      <c r="K113" s="43"/>
      <c r="L113" s="43"/>
      <c r="M113" s="43"/>
    </row>
    <row r="114" spans="10:13" s="17" customFormat="1" x14ac:dyDescent="0.2">
      <c r="J114" s="43"/>
      <c r="K114" s="43"/>
      <c r="L114" s="43"/>
      <c r="M114" s="43"/>
    </row>
    <row r="115" spans="10:13" s="17" customFormat="1" x14ac:dyDescent="0.2">
      <c r="J115" s="43"/>
      <c r="K115" s="43"/>
      <c r="L115" s="43"/>
      <c r="M115" s="43"/>
    </row>
    <row r="116" spans="10:13" s="17" customFormat="1" x14ac:dyDescent="0.2">
      <c r="J116" s="43"/>
      <c r="K116" s="43"/>
      <c r="L116" s="43"/>
      <c r="M116" s="43"/>
    </row>
    <row r="117" spans="10:13" s="17" customFormat="1" x14ac:dyDescent="0.2">
      <c r="J117" s="43"/>
      <c r="K117" s="43"/>
      <c r="L117" s="43"/>
      <c r="M117" s="43"/>
    </row>
    <row r="118" spans="10:13" s="17" customFormat="1" x14ac:dyDescent="0.2">
      <c r="J118" s="43"/>
      <c r="K118" s="43"/>
      <c r="L118" s="43"/>
      <c r="M118" s="43"/>
    </row>
    <row r="119" spans="10:13" s="17" customFormat="1" x14ac:dyDescent="0.2">
      <c r="J119" s="43"/>
      <c r="K119" s="43"/>
      <c r="L119" s="43"/>
      <c r="M119" s="43"/>
    </row>
    <row r="120" spans="10:13" s="17" customFormat="1" x14ac:dyDescent="0.2">
      <c r="J120" s="43"/>
      <c r="K120" s="43"/>
      <c r="L120" s="43"/>
      <c r="M120" s="43"/>
    </row>
    <row r="121" spans="10:13" s="17" customFormat="1" x14ac:dyDescent="0.2">
      <c r="J121" s="43"/>
      <c r="K121" s="43"/>
      <c r="L121" s="43"/>
      <c r="M121" s="43"/>
    </row>
    <row r="122" spans="10:13" s="17" customFormat="1" x14ac:dyDescent="0.2">
      <c r="J122" s="43"/>
      <c r="K122" s="43"/>
      <c r="L122" s="43"/>
      <c r="M122" s="43"/>
    </row>
    <row r="123" spans="10:13" s="17" customFormat="1" x14ac:dyDescent="0.2">
      <c r="J123" s="43"/>
      <c r="K123" s="43"/>
      <c r="L123" s="43"/>
      <c r="M123" s="43"/>
    </row>
    <row r="124" spans="10:13" s="17" customFormat="1" x14ac:dyDescent="0.2">
      <c r="J124" s="43"/>
      <c r="K124" s="43"/>
      <c r="L124" s="43"/>
      <c r="M124" s="43"/>
    </row>
    <row r="125" spans="10:13" s="17" customFormat="1" x14ac:dyDescent="0.2">
      <c r="J125" s="43"/>
      <c r="K125" s="43"/>
      <c r="L125" s="43"/>
      <c r="M125" s="43"/>
    </row>
    <row r="126" spans="10:13" s="17" customFormat="1" x14ac:dyDescent="0.2">
      <c r="J126" s="43"/>
      <c r="K126" s="43"/>
      <c r="L126" s="43"/>
      <c r="M126" s="43"/>
    </row>
    <row r="127" spans="10:13" s="17" customFormat="1" x14ac:dyDescent="0.2">
      <c r="J127" s="43"/>
      <c r="K127" s="43"/>
      <c r="L127" s="43"/>
      <c r="M127" s="43"/>
    </row>
    <row r="128" spans="10:13" s="17" customFormat="1" x14ac:dyDescent="0.2">
      <c r="J128" s="43"/>
      <c r="K128" s="43"/>
      <c r="L128" s="43"/>
      <c r="M128" s="43"/>
    </row>
    <row r="129" spans="10:13" s="17" customFormat="1" x14ac:dyDescent="0.2">
      <c r="J129" s="43"/>
      <c r="K129" s="43"/>
      <c r="L129" s="43"/>
      <c r="M129" s="43"/>
    </row>
    <row r="130" spans="10:13" s="17" customFormat="1" x14ac:dyDescent="0.2">
      <c r="J130" s="43"/>
      <c r="K130" s="43"/>
      <c r="L130" s="43"/>
      <c r="M130" s="43"/>
    </row>
    <row r="131" spans="10:13" s="17" customFormat="1" x14ac:dyDescent="0.2">
      <c r="J131" s="43"/>
      <c r="K131" s="43"/>
      <c r="L131" s="43"/>
      <c r="M131" s="43"/>
    </row>
    <row r="132" spans="10:13" s="17" customFormat="1" x14ac:dyDescent="0.2">
      <c r="J132" s="43"/>
      <c r="K132" s="43"/>
      <c r="L132" s="43"/>
      <c r="M132" s="43"/>
    </row>
    <row r="133" spans="10:13" s="17" customFormat="1" x14ac:dyDescent="0.2">
      <c r="J133" s="43"/>
      <c r="K133" s="43"/>
      <c r="L133" s="43"/>
      <c r="M133" s="43"/>
    </row>
    <row r="134" spans="10:13" s="17" customFormat="1" x14ac:dyDescent="0.2">
      <c r="J134" s="43"/>
      <c r="K134" s="43"/>
      <c r="L134" s="43"/>
      <c r="M134" s="43"/>
    </row>
    <row r="135" spans="10:13" s="17" customFormat="1" x14ac:dyDescent="0.2">
      <c r="J135" s="43"/>
      <c r="K135" s="43"/>
      <c r="L135" s="43"/>
      <c r="M135" s="43"/>
    </row>
    <row r="136" spans="10:13" s="17" customFormat="1" x14ac:dyDescent="0.2">
      <c r="J136" s="43"/>
      <c r="K136" s="43"/>
      <c r="L136" s="43"/>
      <c r="M136" s="43"/>
    </row>
    <row r="137" spans="10:13" s="17" customFormat="1" x14ac:dyDescent="0.2">
      <c r="J137" s="43"/>
      <c r="K137" s="43"/>
      <c r="L137" s="43"/>
      <c r="M137" s="43"/>
    </row>
    <row r="138" spans="10:13" s="17" customFormat="1" x14ac:dyDescent="0.2">
      <c r="J138" s="43"/>
      <c r="K138" s="43"/>
      <c r="L138" s="43"/>
      <c r="M138" s="43"/>
    </row>
    <row r="139" spans="10:13" s="17" customFormat="1" x14ac:dyDescent="0.2">
      <c r="J139" s="43"/>
      <c r="K139" s="43"/>
      <c r="L139" s="43"/>
      <c r="M139" s="43"/>
    </row>
    <row r="140" spans="10:13" s="17" customFormat="1" x14ac:dyDescent="0.2">
      <c r="J140" s="43"/>
      <c r="K140" s="43"/>
      <c r="L140" s="43"/>
      <c r="M140" s="43"/>
    </row>
    <row r="141" spans="10:13" s="17" customFormat="1" x14ac:dyDescent="0.2">
      <c r="J141" s="43"/>
      <c r="K141" s="43"/>
      <c r="L141" s="43"/>
      <c r="M141" s="43"/>
    </row>
    <row r="142" spans="10:13" s="17" customFormat="1" x14ac:dyDescent="0.2">
      <c r="J142" s="43"/>
      <c r="K142" s="43"/>
      <c r="L142" s="43"/>
      <c r="M142" s="43"/>
    </row>
    <row r="143" spans="10:13" s="17" customFormat="1" x14ac:dyDescent="0.2">
      <c r="J143" s="43"/>
      <c r="K143" s="43"/>
      <c r="L143" s="43"/>
      <c r="M143" s="43"/>
    </row>
    <row r="144" spans="10:13" s="17" customFormat="1" x14ac:dyDescent="0.2">
      <c r="J144" s="43"/>
      <c r="K144" s="43"/>
      <c r="L144" s="43"/>
      <c r="M144" s="43"/>
    </row>
    <row r="145" spans="10:13" s="17" customFormat="1" x14ac:dyDescent="0.2">
      <c r="J145" s="43"/>
      <c r="K145" s="43"/>
      <c r="L145" s="43"/>
      <c r="M145" s="43"/>
    </row>
    <row r="146" spans="10:13" s="17" customFormat="1" x14ac:dyDescent="0.2">
      <c r="J146" s="43"/>
      <c r="K146" s="43"/>
      <c r="L146" s="43"/>
      <c r="M146" s="43"/>
    </row>
    <row r="147" spans="10:13" s="17" customFormat="1" x14ac:dyDescent="0.2">
      <c r="J147" s="43"/>
      <c r="K147" s="43"/>
      <c r="L147" s="43"/>
      <c r="M147" s="43"/>
    </row>
    <row r="148" spans="10:13" s="17" customFormat="1" x14ac:dyDescent="0.2">
      <c r="J148" s="43"/>
      <c r="K148" s="43"/>
      <c r="L148" s="43"/>
      <c r="M148" s="43"/>
    </row>
    <row r="149" spans="10:13" s="17" customFormat="1" x14ac:dyDescent="0.2">
      <c r="J149" s="43"/>
      <c r="K149" s="43"/>
      <c r="L149" s="43"/>
      <c r="M149" s="43"/>
    </row>
    <row r="150" spans="10:13" s="17" customFormat="1" x14ac:dyDescent="0.2">
      <c r="J150" s="43"/>
      <c r="K150" s="43"/>
      <c r="L150" s="43"/>
      <c r="M150" s="43"/>
    </row>
    <row r="151" spans="10:13" s="17" customFormat="1" x14ac:dyDescent="0.2">
      <c r="J151" s="43"/>
      <c r="K151" s="43"/>
      <c r="L151" s="43"/>
      <c r="M151" s="43"/>
    </row>
    <row r="152" spans="10:13" s="17" customFormat="1" x14ac:dyDescent="0.2">
      <c r="J152" s="43"/>
      <c r="K152" s="43"/>
      <c r="L152" s="43"/>
      <c r="M152" s="43"/>
    </row>
    <row r="153" spans="10:13" s="17" customFormat="1" x14ac:dyDescent="0.2">
      <c r="J153" s="43"/>
      <c r="K153" s="43"/>
      <c r="L153" s="43"/>
      <c r="M153" s="43"/>
    </row>
    <row r="154" spans="10:13" s="17" customFormat="1" x14ac:dyDescent="0.2">
      <c r="J154" s="43"/>
      <c r="K154" s="43"/>
      <c r="L154" s="43"/>
      <c r="M154" s="43"/>
    </row>
    <row r="155" spans="10:13" s="17" customFormat="1" x14ac:dyDescent="0.2">
      <c r="J155" s="43"/>
      <c r="K155" s="43"/>
      <c r="L155" s="43"/>
      <c r="M155" s="43"/>
    </row>
    <row r="156" spans="10:13" s="17" customFormat="1" x14ac:dyDescent="0.2">
      <c r="J156" s="43"/>
      <c r="K156" s="43"/>
      <c r="L156" s="43"/>
      <c r="M156" s="43"/>
    </row>
    <row r="157" spans="10:13" s="17" customFormat="1" x14ac:dyDescent="0.2">
      <c r="J157" s="43"/>
      <c r="K157" s="43"/>
      <c r="L157" s="43"/>
      <c r="M157" s="43"/>
    </row>
    <row r="158" spans="10:13" s="17" customFormat="1" x14ac:dyDescent="0.2">
      <c r="J158" s="43"/>
      <c r="K158" s="43"/>
      <c r="L158" s="43"/>
      <c r="M158" s="43"/>
    </row>
    <row r="159" spans="10:13" s="17" customFormat="1" x14ac:dyDescent="0.2">
      <c r="J159" s="43"/>
      <c r="K159" s="43"/>
      <c r="L159" s="43"/>
      <c r="M159" s="43"/>
    </row>
    <row r="160" spans="10:13" s="17" customFormat="1" x14ac:dyDescent="0.2">
      <c r="J160" s="43"/>
      <c r="K160" s="43"/>
      <c r="L160" s="43"/>
      <c r="M160" s="43"/>
    </row>
    <row r="161" spans="10:13" s="17" customFormat="1" x14ac:dyDescent="0.2">
      <c r="J161" s="43"/>
      <c r="K161" s="43"/>
      <c r="L161" s="43"/>
      <c r="M161" s="43"/>
    </row>
    <row r="162" spans="10:13" s="17" customFormat="1" x14ac:dyDescent="0.2">
      <c r="J162" s="43"/>
      <c r="K162" s="43"/>
      <c r="L162" s="43"/>
      <c r="M162" s="43"/>
    </row>
    <row r="163" spans="10:13" s="17" customFormat="1" x14ac:dyDescent="0.2">
      <c r="J163" s="43"/>
      <c r="K163" s="43"/>
      <c r="L163" s="43"/>
      <c r="M163" s="43"/>
    </row>
    <row r="164" spans="10:13" s="17" customFormat="1" x14ac:dyDescent="0.2">
      <c r="J164" s="43"/>
      <c r="K164" s="43"/>
      <c r="L164" s="43"/>
      <c r="M164" s="43"/>
    </row>
    <row r="165" spans="10:13" s="17" customFormat="1" x14ac:dyDescent="0.2">
      <c r="J165" s="43"/>
      <c r="K165" s="43"/>
      <c r="L165" s="43"/>
      <c r="M165" s="43"/>
    </row>
    <row r="166" spans="10:13" s="17" customFormat="1" x14ac:dyDescent="0.2">
      <c r="J166" s="43"/>
      <c r="K166" s="43"/>
      <c r="L166" s="43"/>
      <c r="M166" s="43"/>
    </row>
    <row r="167" spans="10:13" s="17" customFormat="1" x14ac:dyDescent="0.2">
      <c r="J167" s="43"/>
      <c r="K167" s="43"/>
      <c r="L167" s="43"/>
      <c r="M167" s="43"/>
    </row>
    <row r="168" spans="10:13" s="17" customFormat="1" x14ac:dyDescent="0.2">
      <c r="J168" s="43"/>
      <c r="K168" s="43"/>
      <c r="L168" s="43"/>
      <c r="M168" s="43"/>
    </row>
    <row r="169" spans="10:13" s="17" customFormat="1" x14ac:dyDescent="0.2">
      <c r="J169" s="43"/>
      <c r="K169" s="43"/>
      <c r="L169" s="43"/>
      <c r="M169" s="43"/>
    </row>
    <row r="170" spans="10:13" s="17" customFormat="1" x14ac:dyDescent="0.2">
      <c r="J170" s="43"/>
      <c r="K170" s="43"/>
      <c r="L170" s="43"/>
      <c r="M170" s="43"/>
    </row>
    <row r="171" spans="10:13" s="17" customFormat="1" x14ac:dyDescent="0.2">
      <c r="J171" s="43"/>
      <c r="K171" s="43"/>
      <c r="L171" s="43"/>
      <c r="M171" s="43"/>
    </row>
    <row r="172" spans="10:13" s="17" customFormat="1" x14ac:dyDescent="0.2">
      <c r="J172" s="43"/>
      <c r="K172" s="43"/>
      <c r="L172" s="43"/>
      <c r="M172" s="43"/>
    </row>
    <row r="173" spans="10:13" s="17" customFormat="1" x14ac:dyDescent="0.2">
      <c r="J173" s="43"/>
      <c r="K173" s="43"/>
      <c r="L173" s="43"/>
      <c r="M173" s="43"/>
    </row>
    <row r="174" spans="10:13" s="17" customFormat="1" x14ac:dyDescent="0.2">
      <c r="J174" s="43"/>
      <c r="K174" s="43"/>
      <c r="L174" s="43"/>
      <c r="M174" s="43"/>
    </row>
    <row r="175" spans="10:13" s="17" customFormat="1" x14ac:dyDescent="0.2">
      <c r="J175" s="43"/>
      <c r="K175" s="43"/>
      <c r="L175" s="43"/>
      <c r="M175" s="43"/>
    </row>
    <row r="176" spans="10:13" s="17" customFormat="1" x14ac:dyDescent="0.2">
      <c r="J176" s="43"/>
      <c r="K176" s="43"/>
      <c r="L176" s="43"/>
      <c r="M176" s="43"/>
    </row>
    <row r="177" spans="10:13" s="17" customFormat="1" x14ac:dyDescent="0.2">
      <c r="J177" s="43"/>
      <c r="K177" s="43"/>
      <c r="L177" s="43"/>
      <c r="M177" s="43"/>
    </row>
    <row r="178" spans="10:13" s="17" customFormat="1" x14ac:dyDescent="0.2">
      <c r="J178" s="43"/>
      <c r="K178" s="43"/>
      <c r="L178" s="43"/>
      <c r="M178" s="43"/>
    </row>
    <row r="179" spans="10:13" s="17" customFormat="1" x14ac:dyDescent="0.2">
      <c r="J179" s="43"/>
      <c r="K179" s="43"/>
      <c r="L179" s="43"/>
      <c r="M179" s="43"/>
    </row>
    <row r="180" spans="10:13" s="17" customFormat="1" x14ac:dyDescent="0.2">
      <c r="J180" s="43"/>
      <c r="K180" s="43"/>
      <c r="L180" s="43"/>
      <c r="M180" s="43"/>
    </row>
    <row r="181" spans="10:13" s="17" customFormat="1" x14ac:dyDescent="0.2">
      <c r="J181" s="43"/>
      <c r="K181" s="43"/>
      <c r="L181" s="43"/>
      <c r="M181" s="43"/>
    </row>
    <row r="182" spans="10:13" s="17" customFormat="1" x14ac:dyDescent="0.2">
      <c r="J182" s="43"/>
      <c r="K182" s="43"/>
      <c r="L182" s="43"/>
      <c r="M182" s="43"/>
    </row>
    <row r="183" spans="10:13" s="17" customFormat="1" x14ac:dyDescent="0.2">
      <c r="J183" s="43"/>
      <c r="K183" s="43"/>
      <c r="L183" s="43"/>
      <c r="M183" s="43"/>
    </row>
    <row r="184" spans="10:13" s="17" customFormat="1" x14ac:dyDescent="0.2">
      <c r="J184" s="43"/>
      <c r="K184" s="43"/>
      <c r="L184" s="43"/>
      <c r="M184" s="43"/>
    </row>
    <row r="185" spans="10:13" s="17" customFormat="1" x14ac:dyDescent="0.2">
      <c r="J185" s="43"/>
      <c r="K185" s="43"/>
      <c r="L185" s="43"/>
      <c r="M185" s="43"/>
    </row>
    <row r="186" spans="10:13" s="17" customFormat="1" x14ac:dyDescent="0.2">
      <c r="J186" s="43"/>
      <c r="K186" s="43"/>
      <c r="L186" s="43"/>
      <c r="M186" s="43"/>
    </row>
    <row r="187" spans="10:13" s="17" customFormat="1" x14ac:dyDescent="0.2">
      <c r="J187" s="43"/>
      <c r="K187" s="43"/>
      <c r="L187" s="43"/>
      <c r="M187" s="43"/>
    </row>
    <row r="188" spans="10:13" s="17" customFormat="1" x14ac:dyDescent="0.2">
      <c r="J188" s="43"/>
      <c r="K188" s="43"/>
      <c r="L188" s="43"/>
      <c r="M188" s="43"/>
    </row>
    <row r="189" spans="10:13" s="17" customFormat="1" x14ac:dyDescent="0.2">
      <c r="J189" s="43"/>
      <c r="K189" s="43"/>
      <c r="L189" s="43"/>
      <c r="M189" s="43"/>
    </row>
    <row r="190" spans="10:13" s="17" customFormat="1" x14ac:dyDescent="0.2">
      <c r="J190" s="43"/>
      <c r="K190" s="43"/>
      <c r="L190" s="43"/>
      <c r="M190" s="43"/>
    </row>
    <row r="191" spans="10:13" s="17" customFormat="1" x14ac:dyDescent="0.2">
      <c r="J191" s="43"/>
      <c r="K191" s="43"/>
      <c r="L191" s="43"/>
      <c r="M191" s="43"/>
    </row>
    <row r="192" spans="10:13" s="17" customFormat="1" x14ac:dyDescent="0.2">
      <c r="J192" s="43"/>
      <c r="K192" s="43"/>
      <c r="L192" s="43"/>
      <c r="M192" s="43"/>
    </row>
    <row r="193" spans="10:13" s="17" customFormat="1" x14ac:dyDescent="0.2">
      <c r="J193" s="43"/>
      <c r="K193" s="43"/>
      <c r="L193" s="43"/>
      <c r="M193" s="43"/>
    </row>
    <row r="194" spans="10:13" s="17" customFormat="1" x14ac:dyDescent="0.2">
      <c r="J194" s="43"/>
      <c r="K194" s="43"/>
      <c r="L194" s="43"/>
      <c r="M194" s="43"/>
    </row>
    <row r="195" spans="10:13" s="17" customFormat="1" x14ac:dyDescent="0.2">
      <c r="J195" s="43"/>
      <c r="K195" s="43"/>
      <c r="L195" s="43"/>
      <c r="M195" s="43"/>
    </row>
    <row r="196" spans="10:13" s="17" customFormat="1" x14ac:dyDescent="0.2">
      <c r="J196" s="43"/>
      <c r="K196" s="43"/>
      <c r="L196" s="43"/>
      <c r="M196" s="43"/>
    </row>
    <row r="197" spans="10:13" s="17" customFormat="1" x14ac:dyDescent="0.2">
      <c r="J197" s="43"/>
      <c r="K197" s="43"/>
      <c r="L197" s="43"/>
      <c r="M197" s="43"/>
    </row>
    <row r="198" spans="10:13" s="17" customFormat="1" x14ac:dyDescent="0.2">
      <c r="J198" s="43"/>
      <c r="K198" s="43"/>
      <c r="L198" s="43"/>
      <c r="M198" s="43"/>
    </row>
    <row r="199" spans="10:13" s="17" customFormat="1" x14ac:dyDescent="0.2">
      <c r="J199" s="43"/>
      <c r="K199" s="43"/>
      <c r="L199" s="43"/>
      <c r="M199" s="43"/>
    </row>
    <row r="200" spans="10:13" s="17" customFormat="1" x14ac:dyDescent="0.2">
      <c r="J200" s="43"/>
      <c r="K200" s="43"/>
      <c r="L200" s="43"/>
      <c r="M200" s="43"/>
    </row>
    <row r="201" spans="10:13" s="17" customFormat="1" x14ac:dyDescent="0.2">
      <c r="J201" s="43"/>
      <c r="K201" s="43"/>
      <c r="L201" s="43"/>
      <c r="M201" s="43"/>
    </row>
    <row r="202" spans="10:13" s="17" customFormat="1" x14ac:dyDescent="0.2">
      <c r="J202" s="43"/>
      <c r="K202" s="43"/>
      <c r="L202" s="43"/>
      <c r="M202" s="43"/>
    </row>
    <row r="203" spans="10:13" s="17" customFormat="1" x14ac:dyDescent="0.2">
      <c r="J203" s="43"/>
      <c r="K203" s="43"/>
      <c r="L203" s="43"/>
      <c r="M203" s="43"/>
    </row>
    <row r="204" spans="10:13" s="17" customFormat="1" x14ac:dyDescent="0.2">
      <c r="J204" s="43"/>
      <c r="K204" s="43"/>
      <c r="L204" s="43"/>
      <c r="M204" s="43"/>
    </row>
    <row r="205" spans="10:13" s="17" customFormat="1" x14ac:dyDescent="0.2">
      <c r="J205" s="43"/>
      <c r="K205" s="43"/>
      <c r="L205" s="43"/>
      <c r="M205" s="43"/>
    </row>
    <row r="206" spans="10:13" s="17" customFormat="1" x14ac:dyDescent="0.2">
      <c r="J206" s="43"/>
      <c r="K206" s="43"/>
      <c r="L206" s="43"/>
      <c r="M206" s="43"/>
    </row>
    <row r="207" spans="10:13" s="17" customFormat="1" x14ac:dyDescent="0.2">
      <c r="J207" s="43"/>
      <c r="K207" s="43"/>
      <c r="L207" s="43"/>
      <c r="M207" s="43"/>
    </row>
    <row r="208" spans="10:13" s="17" customFormat="1" x14ac:dyDescent="0.2">
      <c r="J208" s="43"/>
      <c r="K208" s="43"/>
      <c r="L208" s="43"/>
      <c r="M208" s="43"/>
    </row>
    <row r="209" spans="10:13" s="17" customFormat="1" x14ac:dyDescent="0.2">
      <c r="J209" s="43"/>
      <c r="K209" s="43"/>
      <c r="L209" s="43"/>
      <c r="M209" s="43"/>
    </row>
    <row r="210" spans="10:13" s="17" customFormat="1" x14ac:dyDescent="0.2">
      <c r="J210" s="43"/>
      <c r="K210" s="43"/>
      <c r="L210" s="43"/>
      <c r="M210" s="43"/>
    </row>
    <row r="211" spans="10:13" s="17" customFormat="1" x14ac:dyDescent="0.2">
      <c r="J211" s="43"/>
      <c r="K211" s="43"/>
      <c r="L211" s="43"/>
      <c r="M211" s="43"/>
    </row>
    <row r="212" spans="10:13" s="17" customFormat="1" x14ac:dyDescent="0.2">
      <c r="J212" s="43"/>
      <c r="K212" s="43"/>
      <c r="L212" s="43"/>
      <c r="M212" s="43"/>
    </row>
    <row r="213" spans="10:13" s="17" customFormat="1" x14ac:dyDescent="0.2">
      <c r="J213" s="43"/>
      <c r="K213" s="43"/>
      <c r="L213" s="43"/>
      <c r="M213" s="43"/>
    </row>
    <row r="214" spans="10:13" s="17" customFormat="1" x14ac:dyDescent="0.2">
      <c r="J214" s="43"/>
      <c r="K214" s="43"/>
      <c r="L214" s="43"/>
      <c r="M214" s="43"/>
    </row>
    <row r="215" spans="10:13" s="17" customFormat="1" x14ac:dyDescent="0.2">
      <c r="J215" s="43"/>
      <c r="K215" s="43"/>
      <c r="L215" s="43"/>
      <c r="M215" s="43"/>
    </row>
    <row r="216" spans="10:13" s="17" customFormat="1" x14ac:dyDescent="0.2">
      <c r="J216" s="43"/>
      <c r="K216" s="43"/>
      <c r="L216" s="43"/>
      <c r="M216" s="43"/>
    </row>
    <row r="217" spans="10:13" s="17" customFormat="1" x14ac:dyDescent="0.2">
      <c r="J217" s="43"/>
      <c r="K217" s="43"/>
      <c r="L217" s="43"/>
      <c r="M217" s="43"/>
    </row>
    <row r="218" spans="10:13" s="17" customFormat="1" x14ac:dyDescent="0.2">
      <c r="J218" s="43"/>
      <c r="K218" s="43"/>
      <c r="L218" s="43"/>
      <c r="M218" s="43"/>
    </row>
    <row r="219" spans="10:13" s="17" customFormat="1" x14ac:dyDescent="0.2">
      <c r="J219" s="43"/>
      <c r="K219" s="43"/>
      <c r="L219" s="43"/>
      <c r="M219" s="43"/>
    </row>
    <row r="220" spans="10:13" s="17" customFormat="1" x14ac:dyDescent="0.2">
      <c r="J220" s="43"/>
      <c r="K220" s="43"/>
      <c r="L220" s="43"/>
      <c r="M220" s="43"/>
    </row>
    <row r="221" spans="10:13" s="17" customFormat="1" x14ac:dyDescent="0.2">
      <c r="J221" s="43"/>
      <c r="K221" s="43"/>
      <c r="L221" s="43"/>
      <c r="M221" s="43"/>
    </row>
    <row r="222" spans="10:13" s="17" customFormat="1" x14ac:dyDescent="0.2">
      <c r="J222" s="43"/>
      <c r="K222" s="43"/>
      <c r="L222" s="43"/>
      <c r="M222" s="43"/>
    </row>
    <row r="223" spans="10:13" s="17" customFormat="1" x14ac:dyDescent="0.2">
      <c r="J223" s="43"/>
      <c r="K223" s="43"/>
      <c r="L223" s="43"/>
      <c r="M223" s="43"/>
    </row>
    <row r="224" spans="10:13" s="17" customFormat="1" x14ac:dyDescent="0.2">
      <c r="J224" s="43"/>
      <c r="K224" s="43"/>
      <c r="L224" s="43"/>
      <c r="M224" s="43"/>
    </row>
    <row r="225" spans="10:13" s="17" customFormat="1" x14ac:dyDescent="0.2">
      <c r="J225" s="43"/>
      <c r="K225" s="43"/>
      <c r="L225" s="43"/>
      <c r="M225" s="43"/>
    </row>
    <row r="226" spans="10:13" s="17" customFormat="1" x14ac:dyDescent="0.2">
      <c r="J226" s="43"/>
      <c r="K226" s="43"/>
      <c r="L226" s="43"/>
      <c r="M226" s="43"/>
    </row>
    <row r="227" spans="10:13" s="17" customFormat="1" x14ac:dyDescent="0.2">
      <c r="J227" s="43"/>
      <c r="K227" s="43"/>
      <c r="L227" s="43"/>
      <c r="M227" s="43"/>
    </row>
    <row r="228" spans="10:13" s="17" customFormat="1" x14ac:dyDescent="0.2">
      <c r="J228" s="43"/>
      <c r="K228" s="43"/>
      <c r="L228" s="43"/>
      <c r="M228" s="43"/>
    </row>
    <row r="229" spans="10:13" s="17" customFormat="1" x14ac:dyDescent="0.2">
      <c r="J229" s="43"/>
      <c r="K229" s="43"/>
      <c r="L229" s="43"/>
      <c r="M229" s="43"/>
    </row>
    <row r="230" spans="10:13" s="17" customFormat="1" x14ac:dyDescent="0.2">
      <c r="J230" s="43"/>
      <c r="K230" s="43"/>
      <c r="L230" s="43"/>
      <c r="M230" s="43"/>
    </row>
    <row r="231" spans="10:13" s="17" customFormat="1" x14ac:dyDescent="0.2">
      <c r="J231" s="43"/>
      <c r="K231" s="43"/>
      <c r="L231" s="43"/>
      <c r="M231" s="43"/>
    </row>
    <row r="232" spans="10:13" s="17" customFormat="1" x14ac:dyDescent="0.2">
      <c r="J232" s="43"/>
      <c r="K232" s="43"/>
      <c r="L232" s="43"/>
      <c r="M232" s="43"/>
    </row>
    <row r="233" spans="10:13" s="17" customFormat="1" x14ac:dyDescent="0.2">
      <c r="J233" s="43"/>
      <c r="K233" s="43"/>
      <c r="L233" s="43"/>
      <c r="M233" s="43"/>
    </row>
    <row r="234" spans="10:13" s="17" customFormat="1" x14ac:dyDescent="0.2">
      <c r="J234" s="43"/>
      <c r="K234" s="43"/>
      <c r="L234" s="43"/>
      <c r="M234" s="43"/>
    </row>
    <row r="235" spans="10:13" s="17" customFormat="1" x14ac:dyDescent="0.2">
      <c r="J235" s="43"/>
      <c r="K235" s="43"/>
      <c r="L235" s="43"/>
      <c r="M235" s="43"/>
    </row>
    <row r="236" spans="10:13" s="17" customFormat="1" x14ac:dyDescent="0.2">
      <c r="J236" s="43"/>
      <c r="K236" s="43"/>
      <c r="L236" s="43"/>
      <c r="M236" s="43"/>
    </row>
    <row r="237" spans="10:13" s="17" customFormat="1" x14ac:dyDescent="0.2">
      <c r="J237" s="43"/>
      <c r="K237" s="43"/>
      <c r="L237" s="43"/>
      <c r="M237" s="43"/>
    </row>
    <row r="238" spans="10:13" s="17" customFormat="1" x14ac:dyDescent="0.2">
      <c r="J238" s="43"/>
      <c r="K238" s="43"/>
      <c r="L238" s="43"/>
      <c r="M238" s="43"/>
    </row>
    <row r="239" spans="10:13" s="17" customFormat="1" x14ac:dyDescent="0.2">
      <c r="J239" s="43"/>
      <c r="K239" s="43"/>
      <c r="L239" s="43"/>
      <c r="M239" s="43"/>
    </row>
    <row r="240" spans="10:13" s="17" customFormat="1" x14ac:dyDescent="0.2">
      <c r="J240" s="43"/>
      <c r="K240" s="43"/>
      <c r="L240" s="43"/>
      <c r="M240" s="43"/>
    </row>
    <row r="241" spans="10:13" s="17" customFormat="1" x14ac:dyDescent="0.2">
      <c r="J241" s="43"/>
      <c r="K241" s="43"/>
      <c r="L241" s="43"/>
      <c r="M241" s="43"/>
    </row>
    <row r="242" spans="10:13" s="17" customFormat="1" x14ac:dyDescent="0.2">
      <c r="J242" s="43"/>
      <c r="K242" s="43"/>
      <c r="L242" s="43"/>
      <c r="M242" s="43"/>
    </row>
    <row r="243" spans="10:13" s="17" customFormat="1" x14ac:dyDescent="0.2">
      <c r="J243" s="43"/>
      <c r="K243" s="43"/>
      <c r="L243" s="43"/>
      <c r="M243" s="43"/>
    </row>
    <row r="244" spans="10:13" s="17" customFormat="1" x14ac:dyDescent="0.2">
      <c r="J244" s="43"/>
      <c r="K244" s="43"/>
      <c r="L244" s="43"/>
      <c r="M244" s="43"/>
    </row>
    <row r="245" spans="10:13" s="17" customFormat="1" x14ac:dyDescent="0.2">
      <c r="J245" s="43"/>
      <c r="K245" s="43"/>
      <c r="L245" s="43"/>
      <c r="M245" s="43"/>
    </row>
    <row r="246" spans="10:13" s="17" customFormat="1" x14ac:dyDescent="0.2">
      <c r="J246" s="43"/>
      <c r="K246" s="43"/>
      <c r="L246" s="43"/>
      <c r="M246" s="43"/>
    </row>
    <row r="247" spans="10:13" s="17" customFormat="1" x14ac:dyDescent="0.2">
      <c r="J247" s="43"/>
      <c r="K247" s="43"/>
      <c r="L247" s="43"/>
      <c r="M247" s="43"/>
    </row>
    <row r="248" spans="10:13" s="17" customFormat="1" x14ac:dyDescent="0.2">
      <c r="J248" s="43"/>
      <c r="K248" s="43"/>
      <c r="L248" s="43"/>
      <c r="M248" s="43"/>
    </row>
    <row r="249" spans="10:13" s="17" customFormat="1" x14ac:dyDescent="0.2">
      <c r="J249" s="43"/>
      <c r="K249" s="43"/>
      <c r="L249" s="43"/>
      <c r="M249" s="43"/>
    </row>
    <row r="250" spans="10:13" s="17" customFormat="1" x14ac:dyDescent="0.2">
      <c r="J250" s="43"/>
      <c r="K250" s="43"/>
      <c r="L250" s="43"/>
      <c r="M250" s="43"/>
    </row>
    <row r="251" spans="10:13" s="17" customFormat="1" x14ac:dyDescent="0.2">
      <c r="J251" s="43"/>
      <c r="K251" s="43"/>
      <c r="L251" s="43"/>
      <c r="M251" s="43"/>
    </row>
    <row r="252" spans="10:13" s="17" customFormat="1" x14ac:dyDescent="0.2">
      <c r="J252" s="43"/>
      <c r="K252" s="43"/>
      <c r="L252" s="43"/>
      <c r="M252" s="43"/>
    </row>
    <row r="253" spans="10:13" s="17" customFormat="1" x14ac:dyDescent="0.2">
      <c r="J253" s="43"/>
      <c r="K253" s="43"/>
      <c r="L253" s="43"/>
      <c r="M253" s="43"/>
    </row>
    <row r="254" spans="10:13" s="17" customFormat="1" x14ac:dyDescent="0.2">
      <c r="J254" s="43"/>
      <c r="K254" s="43"/>
      <c r="L254" s="43"/>
      <c r="M254" s="43"/>
    </row>
    <row r="255" spans="10:13" s="17" customFormat="1" x14ac:dyDescent="0.2">
      <c r="J255" s="43"/>
      <c r="K255" s="43"/>
      <c r="L255" s="43"/>
      <c r="M255" s="43"/>
    </row>
    <row r="256" spans="10:13" s="17" customFormat="1" x14ac:dyDescent="0.2">
      <c r="J256" s="43"/>
      <c r="K256" s="43"/>
      <c r="L256" s="43"/>
      <c r="M256" s="43"/>
    </row>
    <row r="257" spans="10:13" s="17" customFormat="1" x14ac:dyDescent="0.2">
      <c r="J257" s="43"/>
      <c r="K257" s="43"/>
      <c r="L257" s="43"/>
      <c r="M257" s="43"/>
    </row>
    <row r="258" spans="10:13" s="17" customFormat="1" x14ac:dyDescent="0.2">
      <c r="J258" s="43"/>
      <c r="K258" s="43"/>
      <c r="L258" s="43"/>
      <c r="M258" s="43"/>
    </row>
    <row r="259" spans="10:13" s="17" customFormat="1" x14ac:dyDescent="0.2">
      <c r="J259" s="43"/>
      <c r="K259" s="43"/>
      <c r="L259" s="43"/>
      <c r="M259" s="43"/>
    </row>
    <row r="260" spans="10:13" s="17" customFormat="1" x14ac:dyDescent="0.2">
      <c r="J260" s="43"/>
      <c r="K260" s="43"/>
      <c r="L260" s="43"/>
      <c r="M260" s="43"/>
    </row>
    <row r="261" spans="10:13" s="17" customFormat="1" x14ac:dyDescent="0.2">
      <c r="J261" s="43"/>
      <c r="K261" s="43"/>
      <c r="L261" s="43"/>
      <c r="M261" s="43"/>
    </row>
    <row r="262" spans="10:13" s="17" customFormat="1" x14ac:dyDescent="0.2">
      <c r="J262" s="43"/>
      <c r="K262" s="43"/>
      <c r="L262" s="43"/>
      <c r="M262" s="43"/>
    </row>
    <row r="263" spans="10:13" s="17" customFormat="1" x14ac:dyDescent="0.2">
      <c r="J263" s="43"/>
      <c r="K263" s="43"/>
      <c r="L263" s="43"/>
      <c r="M263" s="43"/>
    </row>
    <row r="264" spans="10:13" s="17" customFormat="1" x14ac:dyDescent="0.2">
      <c r="J264" s="43"/>
      <c r="K264" s="43"/>
      <c r="L264" s="43"/>
      <c r="M264" s="43"/>
    </row>
    <row r="265" spans="10:13" s="17" customFormat="1" x14ac:dyDescent="0.2">
      <c r="J265" s="43"/>
      <c r="K265" s="43"/>
      <c r="L265" s="43"/>
      <c r="M265" s="43"/>
    </row>
    <row r="266" spans="10:13" s="17" customFormat="1" x14ac:dyDescent="0.2">
      <c r="J266" s="43"/>
      <c r="K266" s="43"/>
      <c r="L266" s="43"/>
      <c r="M266" s="43"/>
    </row>
    <row r="267" spans="10:13" s="17" customFormat="1" x14ac:dyDescent="0.2">
      <c r="J267" s="43"/>
      <c r="K267" s="43"/>
      <c r="L267" s="43"/>
      <c r="M267" s="43"/>
    </row>
    <row r="268" spans="10:13" s="17" customFormat="1" x14ac:dyDescent="0.2">
      <c r="J268" s="43"/>
      <c r="K268" s="43"/>
      <c r="L268" s="43"/>
      <c r="M268" s="43"/>
    </row>
    <row r="269" spans="10:13" s="17" customFormat="1" x14ac:dyDescent="0.2">
      <c r="J269" s="43"/>
      <c r="K269" s="43"/>
      <c r="L269" s="43"/>
      <c r="M269" s="43"/>
    </row>
    <row r="270" spans="10:13" s="17" customFormat="1" x14ac:dyDescent="0.2">
      <c r="J270" s="43"/>
      <c r="K270" s="43"/>
      <c r="L270" s="43"/>
      <c r="M270" s="43"/>
    </row>
    <row r="271" spans="10:13" s="17" customFormat="1" x14ac:dyDescent="0.2">
      <c r="J271" s="43"/>
      <c r="K271" s="43"/>
      <c r="L271" s="43"/>
      <c r="M271" s="43"/>
    </row>
    <row r="272" spans="10:13" s="17" customFormat="1" x14ac:dyDescent="0.2">
      <c r="J272" s="43"/>
      <c r="K272" s="43"/>
      <c r="L272" s="43"/>
      <c r="M272" s="43"/>
    </row>
    <row r="273" spans="10:13" s="17" customFormat="1" x14ac:dyDescent="0.2">
      <c r="J273" s="43"/>
      <c r="K273" s="43"/>
      <c r="L273" s="43"/>
      <c r="M273" s="43"/>
    </row>
    <row r="274" spans="10:13" s="17" customFormat="1" x14ac:dyDescent="0.2">
      <c r="J274" s="43"/>
      <c r="K274" s="43"/>
      <c r="L274" s="43"/>
      <c r="M274" s="43"/>
    </row>
    <row r="275" spans="10:13" s="17" customFormat="1" x14ac:dyDescent="0.2">
      <c r="J275" s="43"/>
      <c r="K275" s="43"/>
      <c r="L275" s="43"/>
      <c r="M275" s="43"/>
    </row>
    <row r="276" spans="10:13" s="17" customFormat="1" x14ac:dyDescent="0.2">
      <c r="J276" s="43"/>
      <c r="K276" s="43"/>
      <c r="L276" s="43"/>
      <c r="M276" s="43"/>
    </row>
    <row r="277" spans="10:13" s="17" customFormat="1" x14ac:dyDescent="0.2">
      <c r="J277" s="43"/>
      <c r="K277" s="43"/>
      <c r="L277" s="43"/>
      <c r="M277" s="43"/>
    </row>
    <row r="278" spans="10:13" s="17" customFormat="1" x14ac:dyDescent="0.2">
      <c r="J278" s="43"/>
      <c r="K278" s="43"/>
      <c r="L278" s="43"/>
      <c r="M278" s="43"/>
    </row>
    <row r="279" spans="10:13" s="17" customFormat="1" x14ac:dyDescent="0.2">
      <c r="J279" s="43"/>
      <c r="K279" s="43"/>
      <c r="L279" s="43"/>
      <c r="M279" s="43"/>
    </row>
    <row r="280" spans="10:13" s="17" customFormat="1" x14ac:dyDescent="0.2">
      <c r="J280" s="43"/>
      <c r="K280" s="43"/>
      <c r="L280" s="43"/>
      <c r="M280" s="43"/>
    </row>
    <row r="281" spans="10:13" s="17" customFormat="1" x14ac:dyDescent="0.2">
      <c r="J281" s="43"/>
      <c r="K281" s="43"/>
      <c r="L281" s="43"/>
      <c r="M281" s="43"/>
    </row>
    <row r="282" spans="10:13" s="17" customFormat="1" x14ac:dyDescent="0.2">
      <c r="J282" s="43"/>
      <c r="K282" s="43"/>
      <c r="L282" s="43"/>
      <c r="M282" s="43"/>
    </row>
    <row r="283" spans="10:13" s="17" customFormat="1" x14ac:dyDescent="0.2">
      <c r="J283" s="43"/>
      <c r="K283" s="43"/>
      <c r="L283" s="43"/>
      <c r="M283" s="43"/>
    </row>
    <row r="284" spans="10:13" s="17" customFormat="1" x14ac:dyDescent="0.2">
      <c r="J284" s="43"/>
      <c r="K284" s="43"/>
      <c r="L284" s="43"/>
      <c r="M284" s="43"/>
    </row>
    <row r="285" spans="10:13" s="17" customFormat="1" x14ac:dyDescent="0.2">
      <c r="J285" s="43"/>
      <c r="K285" s="43"/>
      <c r="L285" s="43"/>
      <c r="M285" s="43"/>
    </row>
    <row r="286" spans="10:13" s="17" customFormat="1" x14ac:dyDescent="0.2">
      <c r="J286" s="43"/>
      <c r="K286" s="43"/>
      <c r="L286" s="43"/>
      <c r="M286" s="43"/>
    </row>
    <row r="287" spans="10:13" s="17" customFormat="1" x14ac:dyDescent="0.2">
      <c r="J287" s="43"/>
      <c r="K287" s="43"/>
      <c r="L287" s="43"/>
      <c r="M287" s="43"/>
    </row>
    <row r="288" spans="10:13" s="17" customFormat="1" x14ac:dyDescent="0.2">
      <c r="J288" s="43"/>
      <c r="K288" s="43"/>
      <c r="L288" s="43"/>
      <c r="M288" s="43"/>
    </row>
    <row r="289" spans="10:13" s="17" customFormat="1" x14ac:dyDescent="0.2">
      <c r="J289" s="43"/>
      <c r="K289" s="43"/>
      <c r="L289" s="43"/>
      <c r="M289" s="43"/>
    </row>
    <row r="290" spans="10:13" s="17" customFormat="1" x14ac:dyDescent="0.2">
      <c r="J290" s="43"/>
      <c r="K290" s="43"/>
      <c r="L290" s="43"/>
      <c r="M290" s="43"/>
    </row>
    <row r="291" spans="10:13" s="17" customFormat="1" x14ac:dyDescent="0.2">
      <c r="J291" s="43"/>
      <c r="K291" s="43"/>
      <c r="L291" s="43"/>
      <c r="M291" s="43"/>
    </row>
    <row r="292" spans="10:13" s="17" customFormat="1" x14ac:dyDescent="0.2">
      <c r="J292" s="43"/>
      <c r="K292" s="43"/>
      <c r="L292" s="43"/>
      <c r="M292" s="43"/>
    </row>
    <row r="293" spans="10:13" s="17" customFormat="1" x14ac:dyDescent="0.2">
      <c r="J293" s="43"/>
      <c r="K293" s="43"/>
      <c r="L293" s="43"/>
      <c r="M293" s="43"/>
    </row>
    <row r="294" spans="10:13" s="17" customFormat="1" x14ac:dyDescent="0.2">
      <c r="J294" s="43"/>
      <c r="K294" s="43"/>
      <c r="L294" s="43"/>
      <c r="M294" s="43"/>
    </row>
    <row r="295" spans="10:13" s="17" customFormat="1" x14ac:dyDescent="0.2">
      <c r="J295" s="43"/>
      <c r="K295" s="43"/>
      <c r="L295" s="43"/>
      <c r="M295" s="43"/>
    </row>
    <row r="296" spans="10:13" s="17" customFormat="1" x14ac:dyDescent="0.2">
      <c r="J296" s="43"/>
      <c r="K296" s="43"/>
      <c r="L296" s="43"/>
      <c r="M296" s="43"/>
    </row>
    <row r="297" spans="10:13" s="17" customFormat="1" x14ac:dyDescent="0.2">
      <c r="J297" s="43"/>
      <c r="K297" s="43"/>
      <c r="L297" s="43"/>
      <c r="M297" s="43"/>
    </row>
    <row r="298" spans="10:13" s="17" customFormat="1" x14ac:dyDescent="0.2">
      <c r="J298" s="43"/>
      <c r="K298" s="43"/>
      <c r="L298" s="43"/>
      <c r="M298" s="43"/>
    </row>
    <row r="299" spans="10:13" s="17" customFormat="1" x14ac:dyDescent="0.2">
      <c r="J299" s="43"/>
      <c r="K299" s="43"/>
      <c r="L299" s="43"/>
      <c r="M299" s="43"/>
    </row>
    <row r="300" spans="10:13" s="17" customFormat="1" x14ac:dyDescent="0.2">
      <c r="J300" s="43"/>
      <c r="K300" s="43"/>
      <c r="L300" s="43"/>
      <c r="M300" s="43"/>
    </row>
    <row r="301" spans="10:13" s="17" customFormat="1" x14ac:dyDescent="0.2">
      <c r="J301" s="43"/>
      <c r="K301" s="43"/>
      <c r="L301" s="43"/>
      <c r="M301" s="43"/>
    </row>
    <row r="302" spans="10:13" s="17" customFormat="1" x14ac:dyDescent="0.2">
      <c r="J302" s="43"/>
      <c r="K302" s="43"/>
      <c r="L302" s="43"/>
      <c r="M302" s="43"/>
    </row>
    <row r="303" spans="10:13" s="17" customFormat="1" x14ac:dyDescent="0.2">
      <c r="J303" s="43"/>
      <c r="K303" s="43"/>
      <c r="L303" s="43"/>
      <c r="M303" s="43"/>
    </row>
    <row r="304" spans="10:13" s="17" customFormat="1" x14ac:dyDescent="0.2">
      <c r="J304" s="43"/>
      <c r="K304" s="43"/>
      <c r="L304" s="43"/>
      <c r="M304" s="43"/>
    </row>
    <row r="305" spans="10:13" s="17" customFormat="1" x14ac:dyDescent="0.2">
      <c r="J305" s="43"/>
      <c r="K305" s="43"/>
      <c r="L305" s="43"/>
      <c r="M305" s="43"/>
    </row>
    <row r="306" spans="10:13" s="17" customFormat="1" x14ac:dyDescent="0.2">
      <c r="J306" s="43"/>
      <c r="K306" s="43"/>
      <c r="L306" s="43"/>
      <c r="M306" s="43"/>
    </row>
    <row r="307" spans="10:13" s="17" customFormat="1" x14ac:dyDescent="0.2">
      <c r="J307" s="43"/>
      <c r="K307" s="43"/>
      <c r="L307" s="43"/>
      <c r="M307" s="43"/>
    </row>
    <row r="308" spans="10:13" s="17" customFormat="1" x14ac:dyDescent="0.2">
      <c r="J308" s="43"/>
      <c r="K308" s="43"/>
      <c r="L308" s="43"/>
      <c r="M308" s="43"/>
    </row>
    <row r="309" spans="10:13" s="17" customFormat="1" x14ac:dyDescent="0.2">
      <c r="J309" s="43"/>
      <c r="K309" s="43"/>
      <c r="L309" s="43"/>
      <c r="M309" s="43"/>
    </row>
    <row r="310" spans="10:13" s="17" customFormat="1" x14ac:dyDescent="0.2">
      <c r="J310" s="43"/>
      <c r="K310" s="43"/>
      <c r="L310" s="43"/>
      <c r="M310" s="43"/>
    </row>
    <row r="311" spans="10:13" s="17" customFormat="1" x14ac:dyDescent="0.2">
      <c r="J311" s="43"/>
      <c r="K311" s="43"/>
      <c r="L311" s="43"/>
      <c r="M311" s="43"/>
    </row>
    <row r="312" spans="10:13" s="17" customFormat="1" x14ac:dyDescent="0.2">
      <c r="J312" s="43"/>
      <c r="K312" s="43"/>
      <c r="L312" s="43"/>
      <c r="M312" s="43"/>
    </row>
    <row r="313" spans="10:13" s="17" customFormat="1" x14ac:dyDescent="0.2">
      <c r="J313" s="43"/>
      <c r="K313" s="43"/>
      <c r="L313" s="43"/>
      <c r="M313" s="43"/>
    </row>
    <row r="314" spans="10:13" s="17" customFormat="1" x14ac:dyDescent="0.2">
      <c r="J314" s="43"/>
      <c r="K314" s="43"/>
      <c r="L314" s="43"/>
      <c r="M314" s="43"/>
    </row>
    <row r="315" spans="10:13" s="17" customFormat="1" x14ac:dyDescent="0.2">
      <c r="J315" s="43"/>
      <c r="K315" s="43"/>
      <c r="L315" s="43"/>
      <c r="M315" s="43"/>
    </row>
  </sheetData>
  <sheetProtection sheet="1" objects="1" scenarios="1" selectLockedCells="1"/>
  <mergeCells count="1">
    <mergeCell ref="B68:I70"/>
  </mergeCells>
  <phoneticPr fontId="6" type="noConversion"/>
  <pageMargins left="0.7" right="0.7" top="0.75" bottom="0.75" header="0.3" footer="0.3"/>
  <pageSetup paperSize="9" orientation="portrait" horizontalDpi="1200" verticalDpi="1200" r:id="rId1"/>
  <ignoredErrors>
    <ignoredError sqref="K1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EF100-1D3D-2B4C-9398-F9BA3A4C9E25}">
  <dimension ref="A1:M86"/>
  <sheetViews>
    <sheetView showZeros="0" zoomScaleNormal="100" workbookViewId="0">
      <selection activeCell="C3" sqref="C3"/>
    </sheetView>
  </sheetViews>
  <sheetFormatPr baseColWidth="10" defaultColWidth="10.83203125" defaultRowHeight="16" x14ac:dyDescent="0.2"/>
  <cols>
    <col min="1" max="1" width="5.33203125" style="2" customWidth="1"/>
    <col min="2" max="2" width="19.1640625" style="2" customWidth="1"/>
    <col min="3" max="3" width="31.83203125" style="2" customWidth="1"/>
    <col min="4" max="4" width="28.1640625" style="2" customWidth="1"/>
    <col min="5" max="8" width="10.83203125" style="2"/>
    <col min="9" max="9" width="18.83203125" style="2" customWidth="1"/>
    <col min="10" max="10" width="11.33203125" style="2" customWidth="1"/>
    <col min="11" max="11" width="17.6640625" style="2" customWidth="1"/>
    <col min="12" max="12" width="20.83203125" style="2" customWidth="1"/>
    <col min="13" max="16384" width="10.83203125" style="2"/>
  </cols>
  <sheetData>
    <row r="1" spans="1:13" s="12" customFormat="1" ht="30" customHeight="1" x14ac:dyDescent="0.2">
      <c r="A1" s="9"/>
      <c r="B1" s="9" t="s">
        <v>112</v>
      </c>
      <c r="C1" s="9"/>
      <c r="D1" s="9"/>
      <c r="E1" s="9"/>
      <c r="F1" s="9"/>
      <c r="G1" s="9"/>
      <c r="H1" s="9"/>
      <c r="I1" s="51"/>
      <c r="J1" s="52" t="s">
        <v>285</v>
      </c>
      <c r="K1" s="52"/>
      <c r="L1" s="52"/>
      <c r="M1" s="52"/>
    </row>
    <row r="2" spans="1:13" s="5" customFormat="1" ht="22" customHeight="1" thickBot="1" x14ac:dyDescent="0.25">
      <c r="I2" s="49"/>
      <c r="J2" s="45"/>
      <c r="K2" s="54"/>
      <c r="L2" s="54"/>
      <c r="M2" s="54"/>
    </row>
    <row r="3" spans="1:13" s="5" customFormat="1" ht="22" customHeight="1" thickBot="1" x14ac:dyDescent="0.25">
      <c r="B3" s="4" t="s">
        <v>101</v>
      </c>
      <c r="C3" s="255">
        <f>'Quick Input'!CW5</f>
        <v>0</v>
      </c>
      <c r="D3" s="13" t="s">
        <v>10</v>
      </c>
      <c r="I3" s="4" t="s">
        <v>101</v>
      </c>
      <c r="J3" s="45"/>
      <c r="K3" s="54"/>
      <c r="L3" s="54"/>
      <c r="M3" s="54"/>
    </row>
    <row r="4" spans="1:13" s="5" customFormat="1" ht="22" customHeight="1" thickBot="1" x14ac:dyDescent="0.25">
      <c r="B4" s="4" t="s">
        <v>143</v>
      </c>
      <c r="C4" s="256">
        <f>'Quick Input'!CX5</f>
        <v>0</v>
      </c>
      <c r="D4" s="13" t="s">
        <v>57</v>
      </c>
      <c r="I4" s="4" t="s">
        <v>143</v>
      </c>
      <c r="J4" s="45"/>
      <c r="K4" s="54"/>
      <c r="L4" s="54"/>
      <c r="M4" s="54"/>
    </row>
    <row r="5" spans="1:13" s="5" customFormat="1" ht="22" customHeight="1" thickBot="1" x14ac:dyDescent="0.25">
      <c r="B5" s="4" t="s">
        <v>113</v>
      </c>
      <c r="C5" s="255">
        <f>'Quick Input'!CY5</f>
        <v>0</v>
      </c>
      <c r="D5" s="13" t="s">
        <v>10</v>
      </c>
      <c r="I5" s="4" t="s">
        <v>113</v>
      </c>
      <c r="J5" s="45"/>
      <c r="K5" s="54"/>
      <c r="L5" s="54"/>
      <c r="M5" s="54"/>
    </row>
    <row r="6" spans="1:13" s="5" customFormat="1" ht="22" customHeight="1" thickBot="1" x14ac:dyDescent="0.25">
      <c r="B6" s="4" t="s">
        <v>144</v>
      </c>
      <c r="C6" s="257">
        <f>'Quick Input'!CZ5</f>
        <v>0</v>
      </c>
      <c r="D6" s="13" t="s">
        <v>145</v>
      </c>
      <c r="I6" s="4" t="s">
        <v>144</v>
      </c>
      <c r="J6" s="45"/>
      <c r="K6" s="54"/>
      <c r="L6" s="54"/>
      <c r="M6" s="54"/>
    </row>
    <row r="7" spans="1:13" s="5" customFormat="1" ht="22" customHeight="1" thickBot="1" x14ac:dyDescent="0.25">
      <c r="B7" s="4" t="s">
        <v>146</v>
      </c>
      <c r="C7" s="257">
        <f>'Quick Input'!DA5</f>
        <v>0</v>
      </c>
      <c r="D7" s="13" t="s">
        <v>145</v>
      </c>
      <c r="I7" s="4" t="s">
        <v>146</v>
      </c>
      <c r="J7" s="45"/>
      <c r="K7" s="54"/>
      <c r="L7" s="54"/>
      <c r="M7" s="54"/>
    </row>
    <row r="8" spans="1:13" s="5" customFormat="1" ht="22" customHeight="1" thickBot="1" x14ac:dyDescent="0.25">
      <c r="B8" s="4" t="s">
        <v>114</v>
      </c>
      <c r="C8" s="258">
        <f>'Quick Input'!DB5</f>
        <v>0</v>
      </c>
      <c r="D8" s="13" t="s">
        <v>29</v>
      </c>
      <c r="I8" s="4" t="s">
        <v>114</v>
      </c>
      <c r="J8" s="45" t="s">
        <v>313</v>
      </c>
      <c r="K8" s="54"/>
      <c r="L8" s="54"/>
      <c r="M8" s="54"/>
    </row>
    <row r="9" spans="1:13" s="5" customFormat="1" ht="22" customHeight="1" thickBot="1" x14ac:dyDescent="0.25">
      <c r="B9" s="4" t="s">
        <v>115</v>
      </c>
      <c r="C9" s="259">
        <f>'Quick Input'!DC5</f>
        <v>0</v>
      </c>
      <c r="D9" s="13" t="s">
        <v>220</v>
      </c>
      <c r="I9" s="4" t="s">
        <v>115</v>
      </c>
      <c r="J9" s="45" t="s">
        <v>314</v>
      </c>
      <c r="K9" s="54"/>
      <c r="L9" s="54"/>
      <c r="M9" s="54"/>
    </row>
    <row r="10" spans="1:13" s="5" customFormat="1" ht="22" customHeight="1" thickBot="1" x14ac:dyDescent="0.25">
      <c r="B10" s="4" t="s">
        <v>118</v>
      </c>
      <c r="C10" s="260">
        <f>'Quick Input'!DD5</f>
        <v>0</v>
      </c>
      <c r="D10" s="13" t="s">
        <v>120</v>
      </c>
      <c r="I10" s="4" t="s">
        <v>118</v>
      </c>
      <c r="J10" s="45" t="s">
        <v>312</v>
      </c>
      <c r="K10" s="54"/>
      <c r="L10" s="54"/>
      <c r="M10" s="54"/>
    </row>
    <row r="11" spans="1:13" s="5" customFormat="1" ht="22" customHeight="1" thickBot="1" x14ac:dyDescent="0.25">
      <c r="B11" s="4" t="s">
        <v>119</v>
      </c>
      <c r="C11" s="261">
        <f>'Quick Input'!DE5</f>
        <v>0</v>
      </c>
      <c r="D11" s="13" t="s">
        <v>221</v>
      </c>
      <c r="I11" s="4" t="s">
        <v>119</v>
      </c>
      <c r="J11" s="45" t="s">
        <v>311</v>
      </c>
      <c r="K11" s="54"/>
      <c r="L11" s="54"/>
      <c r="M11" s="54"/>
    </row>
    <row r="12" spans="1:13" s="5" customFormat="1" ht="22" customHeight="1" thickBot="1" x14ac:dyDescent="0.25">
      <c r="B12" s="4" t="s">
        <v>116</v>
      </c>
      <c r="C12" s="262">
        <f>'Quick Input'!DF5</f>
        <v>0</v>
      </c>
      <c r="D12" s="13" t="s">
        <v>223</v>
      </c>
      <c r="I12" s="4" t="s">
        <v>116</v>
      </c>
      <c r="J12" s="45" t="s">
        <v>315</v>
      </c>
      <c r="K12" s="54"/>
      <c r="L12" s="54"/>
      <c r="M12" s="54"/>
    </row>
    <row r="13" spans="1:13" s="5" customFormat="1" ht="22" customHeight="1" thickBot="1" x14ac:dyDescent="0.25">
      <c r="B13" s="4" t="s">
        <v>117</v>
      </c>
      <c r="C13" s="262">
        <f>'Quick Input'!DG5</f>
        <v>0</v>
      </c>
      <c r="D13" s="13" t="s">
        <v>222</v>
      </c>
      <c r="I13" s="4" t="s">
        <v>117</v>
      </c>
      <c r="J13" s="45" t="s">
        <v>316</v>
      </c>
      <c r="K13" s="119" t="s">
        <v>321</v>
      </c>
      <c r="L13" s="119"/>
      <c r="M13" s="119"/>
    </row>
    <row r="14" spans="1:13" s="5" customFormat="1" ht="22" customHeight="1" thickBot="1" x14ac:dyDescent="0.25">
      <c r="B14" s="4" t="s">
        <v>157</v>
      </c>
      <c r="C14" s="255">
        <f>'Quick Input'!DH5</f>
        <v>0</v>
      </c>
      <c r="D14" s="13" t="s">
        <v>10</v>
      </c>
      <c r="I14" s="4" t="s">
        <v>157</v>
      </c>
      <c r="J14" s="45"/>
      <c r="K14" s="55" t="s">
        <v>317</v>
      </c>
      <c r="L14" s="54" t="s">
        <v>318</v>
      </c>
      <c r="M14" s="54" t="s">
        <v>319</v>
      </c>
    </row>
    <row r="15" spans="1:13" s="5" customFormat="1" ht="22" customHeight="1" thickBot="1" x14ac:dyDescent="0.25">
      <c r="B15" s="4" t="s">
        <v>158</v>
      </c>
      <c r="C15" s="255">
        <f>'Quick Input'!DI5</f>
        <v>0</v>
      </c>
      <c r="D15" s="13" t="s">
        <v>10</v>
      </c>
      <c r="I15" s="4" t="s">
        <v>158</v>
      </c>
      <c r="J15" s="45"/>
      <c r="K15" s="119" t="s">
        <v>320</v>
      </c>
      <c r="L15" s="119"/>
      <c r="M15" s="119"/>
    </row>
    <row r="16" spans="1:13" s="5" customFormat="1" ht="22" customHeight="1" thickBot="1" x14ac:dyDescent="0.25">
      <c r="B16" s="4" t="s">
        <v>162</v>
      </c>
      <c r="C16" s="263">
        <f>'Quick Input'!DJ5</f>
        <v>0</v>
      </c>
      <c r="D16" s="13" t="s">
        <v>9</v>
      </c>
      <c r="I16" s="4" t="s">
        <v>162</v>
      </c>
      <c r="J16" s="45"/>
      <c r="K16" s="55" t="s">
        <v>325</v>
      </c>
      <c r="L16" s="54" t="s">
        <v>326</v>
      </c>
      <c r="M16" s="54" t="s">
        <v>327</v>
      </c>
    </row>
    <row r="17" spans="2:13" s="5" customFormat="1" ht="22" customHeight="1" thickBot="1" x14ac:dyDescent="0.25">
      <c r="B17" s="4" t="s">
        <v>159</v>
      </c>
      <c r="C17" s="263">
        <f>'Quick Input'!DK5</f>
        <v>0</v>
      </c>
      <c r="D17" s="13" t="s">
        <v>9</v>
      </c>
      <c r="I17" s="4" t="s">
        <v>159</v>
      </c>
      <c r="J17" s="45" t="s">
        <v>324</v>
      </c>
      <c r="K17" s="54"/>
      <c r="L17" s="54"/>
      <c r="M17" s="54"/>
    </row>
    <row r="18" spans="2:13" s="5" customFormat="1" ht="22" customHeight="1" thickBot="1" x14ac:dyDescent="0.25">
      <c r="B18" s="4" t="s">
        <v>160</v>
      </c>
      <c r="C18" s="256">
        <f>'Quick Input'!DL5</f>
        <v>0</v>
      </c>
      <c r="D18" s="13" t="s">
        <v>57</v>
      </c>
      <c r="I18" s="4" t="s">
        <v>160</v>
      </c>
      <c r="J18" s="45"/>
      <c r="K18" s="54"/>
      <c r="L18" s="54"/>
      <c r="M18" s="54"/>
    </row>
    <row r="19" spans="2:13" s="5" customFormat="1" ht="22" customHeight="1" thickBot="1" x14ac:dyDescent="0.25">
      <c r="B19" s="4" t="s">
        <v>224</v>
      </c>
      <c r="C19" s="256">
        <f>'Quick Input'!DM5</f>
        <v>0</v>
      </c>
      <c r="D19" s="13" t="s">
        <v>57</v>
      </c>
      <c r="I19" s="4" t="s">
        <v>224</v>
      </c>
      <c r="J19" s="45"/>
      <c r="K19" s="54"/>
      <c r="L19" s="54"/>
      <c r="M19" s="54"/>
    </row>
    <row r="20" spans="2:13" s="5" customFormat="1" ht="22" customHeight="1" thickBot="1" x14ac:dyDescent="0.25">
      <c r="B20" s="4" t="s">
        <v>161</v>
      </c>
      <c r="C20" s="263">
        <f>'Quick Input'!DN5</f>
        <v>0</v>
      </c>
      <c r="D20" s="13" t="s">
        <v>9</v>
      </c>
      <c r="I20" s="4" t="s">
        <v>161</v>
      </c>
      <c r="J20" s="45"/>
      <c r="K20" s="54"/>
      <c r="L20" s="54"/>
      <c r="M20" s="54"/>
    </row>
    <row r="21" spans="2:13" s="5" customFormat="1" ht="22" customHeight="1" thickBot="1" x14ac:dyDescent="0.25">
      <c r="C21" s="264"/>
      <c r="J21" s="45"/>
      <c r="K21" s="54"/>
      <c r="L21" s="54"/>
      <c r="M21" s="54"/>
    </row>
    <row r="22" spans="2:13" s="5" customFormat="1" ht="22" customHeight="1" thickBot="1" x14ac:dyDescent="0.25">
      <c r="B22" s="4" t="s">
        <v>123</v>
      </c>
      <c r="C22" s="255">
        <f>'Quick Input'!DO5</f>
        <v>0</v>
      </c>
      <c r="D22" s="13" t="s">
        <v>10</v>
      </c>
      <c r="I22" s="4" t="s">
        <v>123</v>
      </c>
      <c r="J22" s="45"/>
      <c r="K22" s="54"/>
      <c r="L22" s="54"/>
      <c r="M22" s="54"/>
    </row>
    <row r="23" spans="2:13" s="5" customFormat="1" ht="22" customHeight="1" thickBot="1" x14ac:dyDescent="0.25">
      <c r="B23" s="4" t="s">
        <v>124</v>
      </c>
      <c r="C23" s="255">
        <f>'Quick Input'!DP5</f>
        <v>0</v>
      </c>
      <c r="D23" s="13" t="s">
        <v>10</v>
      </c>
      <c r="I23" s="4" t="s">
        <v>124</v>
      </c>
      <c r="J23" s="45"/>
      <c r="K23" s="54"/>
      <c r="L23" s="54"/>
      <c r="M23" s="54"/>
    </row>
    <row r="24" spans="2:13" s="5" customFormat="1" ht="22" customHeight="1" thickBot="1" x14ac:dyDescent="0.25">
      <c r="B24" s="4" t="s">
        <v>125</v>
      </c>
      <c r="C24" s="265">
        <f>'Quick Input'!DQ5</f>
        <v>0</v>
      </c>
      <c r="D24" s="13" t="s">
        <v>9</v>
      </c>
      <c r="I24" s="4" t="s">
        <v>125</v>
      </c>
      <c r="J24" s="45"/>
      <c r="K24" s="54"/>
      <c r="L24" s="54"/>
      <c r="M24" s="54"/>
    </row>
    <row r="25" spans="2:13" s="5" customFormat="1" ht="22" customHeight="1" thickBot="1" x14ac:dyDescent="0.25">
      <c r="B25" s="4" t="s">
        <v>126</v>
      </c>
      <c r="C25" s="256">
        <f>'Quick Input'!DR5</f>
        <v>0</v>
      </c>
      <c r="D25" s="13" t="s">
        <v>57</v>
      </c>
      <c r="I25" s="4" t="s">
        <v>126</v>
      </c>
      <c r="J25" s="45"/>
      <c r="K25" s="54"/>
      <c r="L25" s="54"/>
      <c r="M25" s="54"/>
    </row>
    <row r="26" spans="2:13" s="5" customFormat="1" ht="22" customHeight="1" thickBot="1" x14ac:dyDescent="0.25">
      <c r="B26" s="4" t="s">
        <v>127</v>
      </c>
      <c r="C26" s="256">
        <f>'Quick Input'!DS5</f>
        <v>0</v>
      </c>
      <c r="D26" s="13" t="s">
        <v>57</v>
      </c>
      <c r="I26" s="4" t="s">
        <v>127</v>
      </c>
      <c r="J26" s="45"/>
      <c r="K26" s="54"/>
      <c r="L26" s="54"/>
      <c r="M26" s="54"/>
    </row>
    <row r="27" spans="2:13" s="5" customFormat="1" ht="22" customHeight="1" thickBot="1" x14ac:dyDescent="0.25">
      <c r="B27" s="4" t="s">
        <v>128</v>
      </c>
      <c r="C27" s="220">
        <f>'Quick Input'!DT5</f>
        <v>0</v>
      </c>
      <c r="D27" s="13"/>
      <c r="I27" s="4" t="s">
        <v>128</v>
      </c>
      <c r="J27" s="45"/>
      <c r="K27" s="54"/>
      <c r="L27" s="54"/>
      <c r="M27" s="54"/>
    </row>
    <row r="28" spans="2:13" s="5" customFormat="1" ht="22" customHeight="1" thickBot="1" x14ac:dyDescent="0.25">
      <c r="B28" s="4" t="s">
        <v>129</v>
      </c>
      <c r="C28" s="256">
        <f>'Quick Input'!DU5</f>
        <v>0</v>
      </c>
      <c r="D28" s="13" t="s">
        <v>57</v>
      </c>
      <c r="I28" s="4" t="s">
        <v>129</v>
      </c>
      <c r="J28" s="45"/>
      <c r="K28" s="54"/>
      <c r="L28" s="54"/>
      <c r="M28" s="54"/>
    </row>
    <row r="29" spans="2:13" s="5" customFormat="1" ht="22" customHeight="1" thickBot="1" x14ac:dyDescent="0.25">
      <c r="B29" s="4" t="s">
        <v>130</v>
      </c>
      <c r="C29" s="256">
        <f>'Quick Input'!DV5</f>
        <v>0</v>
      </c>
      <c r="D29" s="13" t="s">
        <v>57</v>
      </c>
      <c r="I29" s="4" t="s">
        <v>130</v>
      </c>
      <c r="J29" s="45"/>
      <c r="K29" s="54"/>
      <c r="L29" s="54"/>
      <c r="M29" s="54"/>
    </row>
    <row r="30" spans="2:13" s="5" customFormat="1" ht="22" customHeight="1" thickBot="1" x14ac:dyDescent="0.25">
      <c r="B30" s="4" t="s">
        <v>131</v>
      </c>
      <c r="C30" s="220">
        <f>'Quick Input'!DW5</f>
        <v>0</v>
      </c>
      <c r="D30" s="13"/>
      <c r="I30" s="4" t="s">
        <v>131</v>
      </c>
      <c r="J30" s="45"/>
      <c r="K30" s="54"/>
      <c r="L30" s="54"/>
      <c r="M30" s="54"/>
    </row>
    <row r="31" spans="2:13" s="5" customFormat="1" ht="22" customHeight="1" thickBot="1" x14ac:dyDescent="0.25">
      <c r="B31" s="4" t="s">
        <v>132</v>
      </c>
      <c r="C31" s="256">
        <f>'Quick Input'!DX5</f>
        <v>0</v>
      </c>
      <c r="D31" s="13" t="s">
        <v>57</v>
      </c>
      <c r="I31" s="4" t="s">
        <v>132</v>
      </c>
      <c r="J31" s="45"/>
      <c r="K31" s="54"/>
      <c r="L31" s="54"/>
      <c r="M31" s="54"/>
    </row>
    <row r="32" spans="2:13" s="5" customFormat="1" ht="22" customHeight="1" thickBot="1" x14ac:dyDescent="0.25">
      <c r="B32" s="4" t="s">
        <v>133</v>
      </c>
      <c r="C32" s="256">
        <f>'Quick Input'!DY5</f>
        <v>0</v>
      </c>
      <c r="D32" s="13" t="s">
        <v>57</v>
      </c>
      <c r="I32" s="4" t="s">
        <v>133</v>
      </c>
      <c r="J32" s="45"/>
      <c r="K32" s="54"/>
      <c r="L32" s="54"/>
      <c r="M32" s="54"/>
    </row>
    <row r="33" spans="1:13" s="5" customFormat="1" ht="22" customHeight="1" thickBot="1" x14ac:dyDescent="0.25">
      <c r="B33" s="4" t="s">
        <v>278</v>
      </c>
      <c r="C33" s="220">
        <f>'Quick Input'!DZ5</f>
        <v>0</v>
      </c>
      <c r="D33" s="13"/>
      <c r="I33" s="4" t="s">
        <v>278</v>
      </c>
      <c r="J33" s="45"/>
      <c r="K33" s="54"/>
      <c r="L33" s="54"/>
      <c r="M33" s="54"/>
    </row>
    <row r="34" spans="1:13" s="5" customFormat="1" ht="22" customHeight="1" thickBot="1" x14ac:dyDescent="0.25">
      <c r="B34" s="4" t="s">
        <v>134</v>
      </c>
      <c r="C34" s="256">
        <f>'Quick Input'!EA5</f>
        <v>0</v>
      </c>
      <c r="D34" s="13" t="s">
        <v>57</v>
      </c>
      <c r="I34" s="4" t="s">
        <v>134</v>
      </c>
      <c r="J34" s="45"/>
      <c r="K34" s="54"/>
      <c r="L34" s="54"/>
      <c r="M34" s="54"/>
    </row>
    <row r="35" spans="1:13" s="5" customFormat="1" ht="22" customHeight="1" thickBot="1" x14ac:dyDescent="0.25">
      <c r="B35" s="4" t="s">
        <v>135</v>
      </c>
      <c r="C35" s="220">
        <f>'Quick Input'!EB5</f>
        <v>0</v>
      </c>
      <c r="I35" s="4" t="s">
        <v>135</v>
      </c>
      <c r="J35" s="45"/>
      <c r="K35" s="54"/>
      <c r="L35" s="54"/>
      <c r="M35" s="54"/>
    </row>
    <row r="36" spans="1:13" s="5" customFormat="1" ht="22" customHeight="1" x14ac:dyDescent="0.2">
      <c r="B36" s="4"/>
      <c r="J36" s="45"/>
      <c r="K36" s="54"/>
      <c r="L36" s="54"/>
      <c r="M36" s="54"/>
    </row>
    <row r="37" spans="1:13" s="12" customFormat="1" ht="30" customHeight="1" x14ac:dyDescent="0.2">
      <c r="A37" s="9"/>
      <c r="B37" s="9" t="s">
        <v>121</v>
      </c>
      <c r="C37" s="9"/>
      <c r="D37" s="9"/>
      <c r="E37" s="9"/>
      <c r="F37" s="9"/>
      <c r="G37" s="9"/>
      <c r="H37" s="9"/>
    </row>
    <row r="38" spans="1:13" s="4" customFormat="1" ht="22" customHeight="1" thickBot="1" x14ac:dyDescent="0.25">
      <c r="B38" s="11"/>
    </row>
    <row r="39" spans="1:13" s="4" customFormat="1" ht="115" customHeight="1" x14ac:dyDescent="0.2">
      <c r="B39" s="271">
        <f>'Quick Input'!EC5</f>
        <v>0</v>
      </c>
      <c r="C39" s="272"/>
      <c r="D39" s="272"/>
      <c r="E39" s="272"/>
      <c r="F39" s="272"/>
      <c r="G39" s="272"/>
      <c r="H39" s="272"/>
      <c r="I39" s="273"/>
    </row>
    <row r="40" spans="1:13" s="4" customFormat="1" ht="22" customHeight="1" x14ac:dyDescent="0.2">
      <c r="B40" s="274"/>
      <c r="C40" s="275"/>
      <c r="D40" s="275"/>
      <c r="E40" s="275"/>
      <c r="F40" s="275"/>
      <c r="G40" s="275"/>
      <c r="H40" s="275"/>
      <c r="I40" s="276"/>
    </row>
    <row r="41" spans="1:13" s="4" customFormat="1" ht="17" thickBot="1" x14ac:dyDescent="0.25">
      <c r="B41" s="277"/>
      <c r="C41" s="278"/>
      <c r="D41" s="278"/>
      <c r="E41" s="278"/>
      <c r="F41" s="278"/>
      <c r="G41" s="278"/>
      <c r="H41" s="278"/>
      <c r="I41" s="279"/>
    </row>
    <row r="42" spans="1:13" s="5" customFormat="1" ht="22" customHeight="1" x14ac:dyDescent="0.2"/>
    <row r="43" spans="1:13" s="5" customFormat="1" ht="22" customHeight="1" x14ac:dyDescent="0.2"/>
    <row r="44" spans="1:13" s="5" customFormat="1" ht="22" customHeight="1" x14ac:dyDescent="0.2"/>
    <row r="45" spans="1:13" s="5" customFormat="1" ht="22" customHeight="1" x14ac:dyDescent="0.2"/>
    <row r="46" spans="1:13" s="5" customFormat="1" ht="22" customHeight="1" x14ac:dyDescent="0.2"/>
    <row r="47" spans="1:13" s="5" customFormat="1" ht="22" customHeight="1" x14ac:dyDescent="0.2"/>
    <row r="48" spans="1:13" s="5" customFormat="1" ht="22" customHeight="1" x14ac:dyDescent="0.2"/>
    <row r="49" s="5" customFormat="1" ht="22" customHeight="1" x14ac:dyDescent="0.2"/>
    <row r="50" s="5" customFormat="1" ht="22" customHeight="1" x14ac:dyDescent="0.2"/>
    <row r="51" s="5" customFormat="1" ht="22" customHeight="1" x14ac:dyDescent="0.2"/>
    <row r="52" s="5" customFormat="1" ht="22" customHeight="1" x14ac:dyDescent="0.2"/>
    <row r="53" s="5" customFormat="1" ht="22" customHeight="1" x14ac:dyDescent="0.2"/>
    <row r="54" s="5" customFormat="1" ht="22" customHeight="1" x14ac:dyDescent="0.2"/>
    <row r="55" s="5" customFormat="1" ht="22" customHeight="1" x14ac:dyDescent="0.2"/>
    <row r="56" s="5" customFormat="1" ht="22" customHeight="1" x14ac:dyDescent="0.2"/>
    <row r="57" s="5" customFormat="1" ht="22" customHeight="1" x14ac:dyDescent="0.2"/>
    <row r="58" s="5" customFormat="1" ht="22" customHeight="1" x14ac:dyDescent="0.2"/>
    <row r="59" s="5" customFormat="1" ht="22" customHeight="1" x14ac:dyDescent="0.2"/>
    <row r="60" s="5" customFormat="1" ht="22" customHeight="1" x14ac:dyDescent="0.2"/>
    <row r="61" s="5" customFormat="1" ht="22" customHeight="1" x14ac:dyDescent="0.2"/>
    <row r="62" s="5" customFormat="1" ht="22" customHeight="1" x14ac:dyDescent="0.2"/>
    <row r="63" s="5" customFormat="1" ht="22" customHeight="1" x14ac:dyDescent="0.2"/>
    <row r="64" s="5" customFormat="1" ht="22" customHeight="1" x14ac:dyDescent="0.2"/>
    <row r="65" s="5" customFormat="1" ht="22" customHeight="1" x14ac:dyDescent="0.2"/>
    <row r="66" s="5" customFormat="1" ht="22" customHeight="1" x14ac:dyDescent="0.2"/>
    <row r="67" s="5" customFormat="1" ht="22" customHeight="1" x14ac:dyDescent="0.2"/>
    <row r="68" s="5" customFormat="1" ht="22" customHeight="1" x14ac:dyDescent="0.2"/>
    <row r="69" s="5" customFormat="1" ht="22" customHeight="1" x14ac:dyDescent="0.2"/>
    <row r="70" s="5" customFormat="1" ht="22" customHeight="1" x14ac:dyDescent="0.2"/>
    <row r="71" s="5" customFormat="1" ht="22" customHeight="1" x14ac:dyDescent="0.2"/>
    <row r="72" s="5" customFormat="1" ht="22" customHeight="1" x14ac:dyDescent="0.2"/>
    <row r="73" s="5" customFormat="1" ht="22" customHeight="1" x14ac:dyDescent="0.2"/>
    <row r="74" s="5" customFormat="1" ht="22" customHeight="1" x14ac:dyDescent="0.2"/>
    <row r="75" s="5" customFormat="1" ht="22" customHeight="1" x14ac:dyDescent="0.2"/>
    <row r="76" s="5" customFormat="1" ht="22" customHeight="1" x14ac:dyDescent="0.2"/>
    <row r="77" s="5" customFormat="1" ht="22" customHeight="1" x14ac:dyDescent="0.2"/>
    <row r="78" s="5" customFormat="1" ht="22" customHeight="1" x14ac:dyDescent="0.2"/>
    <row r="79" s="5" customFormat="1" x14ac:dyDescent="0.2"/>
    <row r="80" s="5" customFormat="1" x14ac:dyDescent="0.2"/>
    <row r="81" s="5" customFormat="1" x14ac:dyDescent="0.2"/>
    <row r="82" s="5" customFormat="1" x14ac:dyDescent="0.2"/>
    <row r="83" s="5" customFormat="1" x14ac:dyDescent="0.2"/>
    <row r="84" s="5" customFormat="1" x14ac:dyDescent="0.2"/>
    <row r="85" s="5" customFormat="1" x14ac:dyDescent="0.2"/>
    <row r="86" s="5" customFormat="1" x14ac:dyDescent="0.2"/>
  </sheetData>
  <sheetProtection sheet="1" objects="1" scenarios="1" selectLockedCells="1"/>
  <mergeCells count="3">
    <mergeCell ref="B39:I41"/>
    <mergeCell ref="K13:M13"/>
    <mergeCell ref="K15:M15"/>
  </mergeCell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B7189-5AD6-5E46-B669-5A157D9491BD}">
  <dimension ref="A1:J274"/>
  <sheetViews>
    <sheetView showZeros="0" zoomScaleNormal="100" workbookViewId="0">
      <selection activeCell="C3" sqref="C3"/>
    </sheetView>
  </sheetViews>
  <sheetFormatPr baseColWidth="10" defaultColWidth="10.83203125" defaultRowHeight="16" x14ac:dyDescent="0.2"/>
  <cols>
    <col min="1" max="1" width="5.33203125" style="2" customWidth="1"/>
    <col min="2" max="2" width="13.6640625" style="2" customWidth="1"/>
    <col min="3" max="3" width="31.83203125" style="2" customWidth="1"/>
    <col min="4" max="4" width="28.1640625" style="2" customWidth="1"/>
    <col min="5" max="8" width="10.83203125" style="2"/>
    <col min="9" max="9" width="16" style="2" customWidth="1"/>
    <col min="10" max="16384" width="10.83203125" style="2"/>
  </cols>
  <sheetData>
    <row r="1" spans="1:10" s="12" customFormat="1" ht="30" customHeight="1" x14ac:dyDescent="0.2">
      <c r="A1" s="9"/>
      <c r="B1" s="9" t="s">
        <v>81</v>
      </c>
      <c r="C1" s="9"/>
      <c r="D1" s="9"/>
      <c r="E1" s="9"/>
      <c r="F1" s="9"/>
      <c r="G1" s="9"/>
      <c r="H1" s="9"/>
      <c r="I1" s="51"/>
      <c r="J1" s="52" t="s">
        <v>285</v>
      </c>
    </row>
    <row r="2" spans="1:10" s="5" customFormat="1" ht="22" customHeight="1" thickBot="1" x14ac:dyDescent="0.25">
      <c r="I2" s="49"/>
      <c r="J2" s="45"/>
    </row>
    <row r="3" spans="1:10" s="5" customFormat="1" ht="22" customHeight="1" thickBot="1" x14ac:dyDescent="0.25">
      <c r="B3" s="14" t="s">
        <v>84</v>
      </c>
      <c r="C3" s="255">
        <f>'Quick Input'!ED5</f>
        <v>0</v>
      </c>
      <c r="D3" s="13" t="s">
        <v>10</v>
      </c>
      <c r="I3" s="56" t="s">
        <v>84</v>
      </c>
      <c r="J3" s="45" t="str">
        <f>IF(Info!C9="Male","2.6 - 4.7","2.2 - 4.3")</f>
        <v>2.2 - 4.3</v>
      </c>
    </row>
    <row r="4" spans="1:10" s="5" customFormat="1" ht="22" customHeight="1" thickBot="1" x14ac:dyDescent="0.25">
      <c r="B4" s="14" t="s">
        <v>83</v>
      </c>
      <c r="C4" s="255">
        <f>'Quick Input'!EE5</f>
        <v>0</v>
      </c>
      <c r="D4" s="13" t="s">
        <v>10</v>
      </c>
      <c r="I4" s="56" t="s">
        <v>83</v>
      </c>
      <c r="J4" s="45" t="str">
        <f>IF(Info!C9="Male","1.9 - 4.2","1.7 - 3.5")</f>
        <v>1.7 - 3.5</v>
      </c>
    </row>
    <row r="5" spans="1:10" s="5" customFormat="1" ht="22" customHeight="1" thickBot="1" x14ac:dyDescent="0.25">
      <c r="B5" s="14" t="s">
        <v>82</v>
      </c>
      <c r="C5" s="255">
        <f>'Quick Input'!EF5</f>
        <v>0</v>
      </c>
      <c r="D5" s="13" t="s">
        <v>10</v>
      </c>
      <c r="I5" s="56" t="s">
        <v>82</v>
      </c>
      <c r="J5" s="45" t="str">
        <f>IF(Info!C9="Male","5.5 - 8.7","5.1 - 8.0")</f>
        <v>5.1 - 8.0</v>
      </c>
    </row>
    <row r="6" spans="1:10" s="5" customFormat="1" ht="22" customHeight="1" thickBot="1" x14ac:dyDescent="0.25">
      <c r="B6" s="14" t="s">
        <v>85</v>
      </c>
      <c r="C6" s="266">
        <f>'Quick Input'!EG5</f>
        <v>0</v>
      </c>
      <c r="D6" s="13" t="s">
        <v>219</v>
      </c>
      <c r="I6" s="56" t="s">
        <v>85</v>
      </c>
      <c r="J6" s="45" t="str">
        <f>IF(Info!C9="Male","&lt;13.6","&lt;12.6")</f>
        <v>&lt;12.6</v>
      </c>
    </row>
    <row r="7" spans="1:10" s="5" customFormat="1" ht="22" customHeight="1" thickBot="1" x14ac:dyDescent="0.25">
      <c r="B7" s="14" t="s">
        <v>86</v>
      </c>
      <c r="C7" s="266">
        <f>'Quick Input'!EH5</f>
        <v>0</v>
      </c>
      <c r="D7" s="13" t="s">
        <v>219</v>
      </c>
      <c r="I7" s="56" t="s">
        <v>86</v>
      </c>
      <c r="J7" s="45"/>
    </row>
    <row r="8" spans="1:10" s="5" customFormat="1" ht="22" customHeight="1" thickBot="1" x14ac:dyDescent="0.25">
      <c r="B8" s="14" t="s">
        <v>87</v>
      </c>
      <c r="C8" s="263">
        <f>'Quick Input'!EI5</f>
        <v>0</v>
      </c>
      <c r="D8" s="13" t="s">
        <v>9</v>
      </c>
      <c r="I8" s="56" t="s">
        <v>87</v>
      </c>
      <c r="J8" s="45" t="str">
        <f>IF(Info!C9="Male","&gt;30","&gt;35")</f>
        <v>&gt;35</v>
      </c>
    </row>
    <row r="9" spans="1:10" s="5" customFormat="1" ht="22" customHeight="1" thickBot="1" x14ac:dyDescent="0.25">
      <c r="B9" s="14" t="s">
        <v>88</v>
      </c>
      <c r="C9" s="255">
        <f>'Quick Input'!EJ5</f>
        <v>0</v>
      </c>
      <c r="D9" s="13" t="s">
        <v>10</v>
      </c>
      <c r="I9" s="56" t="s">
        <v>88</v>
      </c>
      <c r="J9" s="45" t="s">
        <v>328</v>
      </c>
    </row>
    <row r="10" spans="1:10" s="5" customFormat="1" ht="22" customHeight="1" thickBot="1" x14ac:dyDescent="0.25">
      <c r="B10" s="14" t="s">
        <v>93</v>
      </c>
      <c r="C10" s="256">
        <f>'Quick Input'!EK5</f>
        <v>0</v>
      </c>
      <c r="D10" s="13" t="s">
        <v>57</v>
      </c>
      <c r="I10" s="56" t="s">
        <v>93</v>
      </c>
      <c r="J10" s="45" t="s">
        <v>329</v>
      </c>
    </row>
    <row r="11" spans="1:10" s="5" customFormat="1" ht="22" customHeight="1" thickBot="1" x14ac:dyDescent="0.25">
      <c r="B11" s="14" t="s">
        <v>89</v>
      </c>
      <c r="C11" s="255">
        <f>'Quick Input'!EL5</f>
        <v>0</v>
      </c>
      <c r="D11" s="13" t="s">
        <v>10</v>
      </c>
      <c r="I11" s="56" t="s">
        <v>89</v>
      </c>
      <c r="J11" s="45" t="s">
        <v>330</v>
      </c>
    </row>
    <row r="12" spans="1:10" s="5" customFormat="1" ht="22" customHeight="1" thickBot="1" x14ac:dyDescent="0.25">
      <c r="B12" s="14" t="s">
        <v>90</v>
      </c>
      <c r="C12" s="255">
        <f>'Quick Input'!EM5</f>
        <v>0</v>
      </c>
      <c r="D12" s="13" t="s">
        <v>10</v>
      </c>
      <c r="I12" s="56" t="s">
        <v>90</v>
      </c>
      <c r="J12" s="45" t="str">
        <f>IF(Info!C9="Male","2.4 - 4.4","2.0 - 4.2")</f>
        <v>2.0 - 4.2</v>
      </c>
    </row>
    <row r="13" spans="1:10" s="5" customFormat="1" ht="22" customHeight="1" thickBot="1" x14ac:dyDescent="0.25">
      <c r="B13" s="14" t="s">
        <v>91</v>
      </c>
      <c r="C13" s="255">
        <f>'Quick Input'!EN5</f>
        <v>0</v>
      </c>
      <c r="D13" s="13" t="s">
        <v>10</v>
      </c>
      <c r="I13" s="56" t="s">
        <v>91</v>
      </c>
      <c r="J13" s="45" t="str">
        <f>IF(Info!C9="Male","1.6 - 2.9","1.4 - 2.8")</f>
        <v>1.4 - 2.8</v>
      </c>
    </row>
    <row r="14" spans="1:10" s="5" customFormat="1" ht="22" customHeight="1" thickBot="1" x14ac:dyDescent="0.25">
      <c r="B14" s="14" t="s">
        <v>92</v>
      </c>
      <c r="C14" s="255">
        <f>'Quick Input'!EO5</f>
        <v>0</v>
      </c>
      <c r="D14" s="13" t="s">
        <v>10</v>
      </c>
      <c r="I14" s="56" t="s">
        <v>92</v>
      </c>
      <c r="J14" s="45" t="s">
        <v>331</v>
      </c>
    </row>
    <row r="15" spans="1:10" s="5" customFormat="1" ht="22" customHeight="1" thickBot="1" x14ac:dyDescent="0.25">
      <c r="B15" s="14" t="s">
        <v>282</v>
      </c>
      <c r="C15" s="255">
        <f>'Quick Input'!EP5</f>
        <v>0</v>
      </c>
      <c r="D15" s="13" t="s">
        <v>56</v>
      </c>
      <c r="I15" s="56" t="s">
        <v>282</v>
      </c>
      <c r="J15" s="45"/>
    </row>
    <row r="16" spans="1:10" s="5" customFormat="1" ht="22" customHeight="1" thickBot="1" x14ac:dyDescent="0.25">
      <c r="B16" s="14" t="s">
        <v>283</v>
      </c>
      <c r="C16" s="255"/>
      <c r="D16" s="13" t="s">
        <v>56</v>
      </c>
      <c r="I16" s="56" t="s">
        <v>283</v>
      </c>
      <c r="J16" s="45"/>
    </row>
    <row r="17" spans="1:10" s="5" customFormat="1" ht="22" customHeight="1" thickBot="1" x14ac:dyDescent="0.25">
      <c r="B17" s="14" t="s">
        <v>284</v>
      </c>
      <c r="C17" s="255">
        <f>'Quick Input'!EQ5</f>
        <v>0</v>
      </c>
      <c r="D17" s="13"/>
      <c r="I17" s="56" t="s">
        <v>284</v>
      </c>
      <c r="J17" s="45" t="s">
        <v>332</v>
      </c>
    </row>
    <row r="18" spans="1:10" s="5" customFormat="1" ht="22" customHeight="1" thickBot="1" x14ac:dyDescent="0.25">
      <c r="B18" s="14" t="s">
        <v>510</v>
      </c>
      <c r="C18" s="263">
        <f>'Quick Input'!ER5</f>
        <v>0</v>
      </c>
      <c r="D18" s="13" t="s">
        <v>9</v>
      </c>
      <c r="I18" s="56" t="s">
        <v>510</v>
      </c>
      <c r="J18" s="45" t="str">
        <f>IF(Info!C9="Male","-22.5","-23.3")</f>
        <v>-23.3</v>
      </c>
    </row>
    <row r="19" spans="1:10" s="5" customFormat="1" ht="22" customHeight="1" thickBot="1" x14ac:dyDescent="0.25">
      <c r="B19" s="14" t="s">
        <v>505</v>
      </c>
      <c r="C19" s="220">
        <f>'Quick Input'!ES5</f>
        <v>0</v>
      </c>
      <c r="D19" s="13"/>
      <c r="I19" s="14" t="s">
        <v>505</v>
      </c>
      <c r="J19" s="45"/>
    </row>
    <row r="20" spans="1:10" s="5" customFormat="1" ht="22" customHeight="1" x14ac:dyDescent="0.2">
      <c r="J20" s="45"/>
    </row>
    <row r="21" spans="1:10" s="12" customFormat="1" ht="30" customHeight="1" x14ac:dyDescent="0.2">
      <c r="A21" s="9"/>
      <c r="B21" s="9" t="s">
        <v>94</v>
      </c>
      <c r="C21" s="9"/>
      <c r="D21" s="9"/>
      <c r="E21" s="9"/>
      <c r="F21" s="9"/>
      <c r="G21" s="9"/>
      <c r="H21" s="9"/>
    </row>
    <row r="22" spans="1:10" s="4" customFormat="1" ht="22" customHeight="1" thickBot="1" x14ac:dyDescent="0.25">
      <c r="B22" s="11"/>
    </row>
    <row r="23" spans="1:10" s="4" customFormat="1" ht="115" customHeight="1" x14ac:dyDescent="0.2">
      <c r="B23" s="271">
        <f>'Quick Input'!ET5</f>
        <v>0</v>
      </c>
      <c r="C23" s="272"/>
      <c r="D23" s="272"/>
      <c r="E23" s="272"/>
      <c r="F23" s="272"/>
      <c r="G23" s="272"/>
      <c r="H23" s="272"/>
      <c r="I23" s="273"/>
    </row>
    <row r="24" spans="1:10" s="4" customFormat="1" ht="22" customHeight="1" x14ac:dyDescent="0.2">
      <c r="B24" s="274"/>
      <c r="C24" s="275"/>
      <c r="D24" s="275"/>
      <c r="E24" s="275"/>
      <c r="F24" s="275"/>
      <c r="G24" s="275"/>
      <c r="H24" s="275"/>
      <c r="I24" s="276"/>
    </row>
    <row r="25" spans="1:10" s="4" customFormat="1" ht="17" thickBot="1" x14ac:dyDescent="0.25">
      <c r="B25" s="277"/>
      <c r="C25" s="278"/>
      <c r="D25" s="278"/>
      <c r="E25" s="278"/>
      <c r="F25" s="278"/>
      <c r="G25" s="278"/>
      <c r="H25" s="278"/>
      <c r="I25" s="279"/>
    </row>
    <row r="26" spans="1:10" s="5" customFormat="1" ht="22" customHeight="1" x14ac:dyDescent="0.2"/>
    <row r="27" spans="1:10" s="5" customFormat="1" ht="22" customHeight="1" x14ac:dyDescent="0.2"/>
    <row r="28" spans="1:10" s="5" customFormat="1" ht="22" customHeight="1" x14ac:dyDescent="0.2"/>
    <row r="29" spans="1:10" s="5" customFormat="1" ht="22" customHeight="1" x14ac:dyDescent="0.2"/>
    <row r="30" spans="1:10" s="5" customFormat="1" ht="22" customHeight="1" x14ac:dyDescent="0.2"/>
    <row r="31" spans="1:10" s="5" customFormat="1" ht="22" customHeight="1" x14ac:dyDescent="0.2"/>
    <row r="32" spans="1:10" s="5" customFormat="1" ht="22" customHeight="1" x14ac:dyDescent="0.2"/>
    <row r="33" s="5" customFormat="1" ht="22" customHeight="1" x14ac:dyDescent="0.2"/>
    <row r="34" s="5" customFormat="1" ht="22" customHeight="1" x14ac:dyDescent="0.2"/>
    <row r="35" s="5" customFormat="1" ht="22" customHeight="1" x14ac:dyDescent="0.2"/>
    <row r="36" s="5" customFormat="1" ht="22" customHeight="1" x14ac:dyDescent="0.2"/>
    <row r="37" s="5" customFormat="1" ht="22" customHeight="1" x14ac:dyDescent="0.2"/>
    <row r="38" s="5" customFormat="1" ht="22" customHeight="1" x14ac:dyDescent="0.2"/>
    <row r="39" s="5" customFormat="1" ht="22" customHeight="1" x14ac:dyDescent="0.2"/>
    <row r="40" s="5" customFormat="1" ht="22" customHeight="1" x14ac:dyDescent="0.2"/>
    <row r="41" s="5" customFormat="1" ht="22" customHeight="1" x14ac:dyDescent="0.2"/>
    <row r="42" s="5" customFormat="1" ht="22" customHeight="1" x14ac:dyDescent="0.2"/>
    <row r="43" s="5" customFormat="1" ht="22" customHeight="1" x14ac:dyDescent="0.2"/>
    <row r="44" s="5" customFormat="1" ht="22" customHeight="1" x14ac:dyDescent="0.2"/>
    <row r="45" s="5" customFormat="1" ht="22" customHeight="1" x14ac:dyDescent="0.2"/>
    <row r="46" s="5" customFormat="1" ht="22" customHeight="1" x14ac:dyDescent="0.2"/>
    <row r="47" s="5" customFormat="1" ht="22" customHeight="1" x14ac:dyDescent="0.2"/>
    <row r="48" s="5" customFormat="1" ht="22" customHeight="1" x14ac:dyDescent="0.2"/>
    <row r="49" s="5" customFormat="1" ht="22" customHeight="1" x14ac:dyDescent="0.2"/>
    <row r="50" s="5" customFormat="1" ht="22" customHeight="1" x14ac:dyDescent="0.2"/>
    <row r="51" s="5" customFormat="1" ht="22" customHeight="1" x14ac:dyDescent="0.2"/>
    <row r="52" s="5" customFormat="1" ht="22" customHeight="1" x14ac:dyDescent="0.2"/>
    <row r="53" s="5" customFormat="1" ht="22" customHeight="1" x14ac:dyDescent="0.2"/>
    <row r="54" s="5" customFormat="1" ht="22" customHeight="1" x14ac:dyDescent="0.2"/>
    <row r="55" s="5" customFormat="1" ht="22" customHeight="1" x14ac:dyDescent="0.2"/>
    <row r="56" s="5" customFormat="1" ht="22" customHeight="1" x14ac:dyDescent="0.2"/>
    <row r="57" s="5" customFormat="1" ht="22" customHeight="1" x14ac:dyDescent="0.2"/>
    <row r="58" s="5" customFormat="1" ht="22" customHeight="1" x14ac:dyDescent="0.2"/>
    <row r="59" s="5" customFormat="1" ht="22" customHeight="1" x14ac:dyDescent="0.2"/>
    <row r="60" s="5" customFormat="1" ht="22" customHeight="1" x14ac:dyDescent="0.2"/>
    <row r="61" s="5" customFormat="1" ht="22" customHeight="1" x14ac:dyDescent="0.2"/>
    <row r="62" s="5" customFormat="1" ht="22" customHeight="1" x14ac:dyDescent="0.2"/>
    <row r="63" s="5" customFormat="1" ht="22" customHeight="1" x14ac:dyDescent="0.2"/>
    <row r="64" s="5" customFormat="1" ht="22" customHeight="1" x14ac:dyDescent="0.2"/>
    <row r="65" s="5" customFormat="1" ht="22" customHeight="1" x14ac:dyDescent="0.2"/>
    <row r="66" s="5" customFormat="1" ht="22" customHeight="1" x14ac:dyDescent="0.2"/>
    <row r="67" s="5" customFormat="1" ht="22" customHeight="1" x14ac:dyDescent="0.2"/>
    <row r="68" s="5" customFormat="1" ht="22" customHeight="1" x14ac:dyDescent="0.2"/>
    <row r="69" s="5" customFormat="1" ht="22" customHeight="1" x14ac:dyDescent="0.2"/>
    <row r="70" s="5" customFormat="1" ht="22" customHeight="1" x14ac:dyDescent="0.2"/>
    <row r="71" s="5" customFormat="1" ht="22" customHeight="1" x14ac:dyDescent="0.2"/>
    <row r="72" s="5" customFormat="1" ht="22" customHeight="1" x14ac:dyDescent="0.2"/>
    <row r="73" s="5" customFormat="1" ht="22" customHeight="1" x14ac:dyDescent="0.2"/>
    <row r="74" s="5" customFormat="1" ht="22" customHeight="1" x14ac:dyDescent="0.2"/>
    <row r="75" s="5" customFormat="1" ht="22" customHeight="1" x14ac:dyDescent="0.2"/>
    <row r="76" s="5" customFormat="1" ht="22" customHeight="1" x14ac:dyDescent="0.2"/>
    <row r="77" s="5" customFormat="1" ht="22" customHeight="1" x14ac:dyDescent="0.2"/>
    <row r="78" s="5" customFormat="1" ht="22" customHeight="1" x14ac:dyDescent="0.2"/>
    <row r="79" s="5" customFormat="1" ht="22" customHeight="1" x14ac:dyDescent="0.2"/>
    <row r="80" s="5" customFormat="1" ht="22" customHeight="1" x14ac:dyDescent="0.2"/>
    <row r="81" s="5" customFormat="1" ht="22" customHeight="1" x14ac:dyDescent="0.2"/>
    <row r="82" s="5" customFormat="1" ht="22" customHeight="1" x14ac:dyDescent="0.2"/>
    <row r="83" s="5" customFormat="1" ht="22" customHeight="1" x14ac:dyDescent="0.2"/>
    <row r="84" s="5" customFormat="1" ht="22" customHeight="1" x14ac:dyDescent="0.2"/>
    <row r="85" s="5" customFormat="1" ht="22" customHeight="1" x14ac:dyDescent="0.2"/>
    <row r="86" s="5" customFormat="1" ht="22" customHeight="1" x14ac:dyDescent="0.2"/>
    <row r="87" s="5" customFormat="1" ht="22" customHeight="1" x14ac:dyDescent="0.2"/>
    <row r="88" s="5" customFormat="1" ht="22" customHeight="1" x14ac:dyDescent="0.2"/>
    <row r="89" s="5" customFormat="1" ht="22" customHeight="1" x14ac:dyDescent="0.2"/>
    <row r="90" s="5" customFormat="1" ht="22" customHeight="1" x14ac:dyDescent="0.2"/>
    <row r="91" s="5" customFormat="1" ht="22" customHeight="1" x14ac:dyDescent="0.2"/>
    <row r="92" s="5" customFormat="1" ht="22" customHeight="1" x14ac:dyDescent="0.2"/>
    <row r="93" s="5" customFormat="1" ht="22" customHeight="1" x14ac:dyDescent="0.2"/>
    <row r="94" s="5" customFormat="1" ht="22" customHeight="1" x14ac:dyDescent="0.2"/>
    <row r="95" s="5" customFormat="1" ht="22" customHeight="1" x14ac:dyDescent="0.2"/>
    <row r="96" s="5" customFormat="1" ht="22" customHeight="1" x14ac:dyDescent="0.2"/>
    <row r="97" s="5" customFormat="1" ht="22" customHeight="1" x14ac:dyDescent="0.2"/>
    <row r="98" s="5" customFormat="1" ht="22" customHeight="1" x14ac:dyDescent="0.2"/>
    <row r="99" s="5" customFormat="1" ht="22" customHeight="1" x14ac:dyDescent="0.2"/>
    <row r="100" s="5" customFormat="1" ht="22" customHeight="1" x14ac:dyDescent="0.2"/>
    <row r="101" s="5" customFormat="1" ht="22" customHeight="1" x14ac:dyDescent="0.2"/>
    <row r="102" s="5" customFormat="1" ht="22" customHeight="1" x14ac:dyDescent="0.2"/>
    <row r="103" s="5" customFormat="1" ht="22" customHeight="1" x14ac:dyDescent="0.2"/>
    <row r="104" s="5" customFormat="1" ht="22" customHeight="1" x14ac:dyDescent="0.2"/>
    <row r="105" s="5" customFormat="1" ht="22" customHeight="1" x14ac:dyDescent="0.2"/>
    <row r="106" s="5" customFormat="1" ht="22" customHeight="1" x14ac:dyDescent="0.2"/>
    <row r="107" s="5" customFormat="1" ht="22" customHeight="1" x14ac:dyDescent="0.2"/>
    <row r="108" s="5" customFormat="1" ht="22" customHeight="1" x14ac:dyDescent="0.2"/>
    <row r="109" s="5" customFormat="1" ht="22" customHeight="1" x14ac:dyDescent="0.2"/>
    <row r="110" s="5" customFormat="1" ht="22" customHeight="1" x14ac:dyDescent="0.2"/>
    <row r="111" s="5" customFormat="1" ht="22" customHeight="1" x14ac:dyDescent="0.2"/>
    <row r="112" s="5" customFormat="1" ht="22" customHeight="1" x14ac:dyDescent="0.2"/>
    <row r="113" s="5" customFormat="1" ht="22" customHeight="1" x14ac:dyDescent="0.2"/>
    <row r="114" s="5" customFormat="1" ht="22" customHeight="1" x14ac:dyDescent="0.2"/>
    <row r="115" s="5" customFormat="1" ht="22" customHeight="1" x14ac:dyDescent="0.2"/>
    <row r="116" s="5" customFormat="1" ht="22" customHeight="1" x14ac:dyDescent="0.2"/>
    <row r="117" s="5" customFormat="1" ht="22" customHeight="1" x14ac:dyDescent="0.2"/>
    <row r="118" s="5" customFormat="1" ht="22" customHeight="1" x14ac:dyDescent="0.2"/>
    <row r="119" s="5" customFormat="1" ht="22" customHeight="1" x14ac:dyDescent="0.2"/>
    <row r="120" s="5" customFormat="1" ht="22" customHeight="1" x14ac:dyDescent="0.2"/>
    <row r="121" s="5" customFormat="1" ht="22" customHeight="1" x14ac:dyDescent="0.2"/>
    <row r="122" s="5" customFormat="1" ht="22" customHeight="1" x14ac:dyDescent="0.2"/>
    <row r="123" s="5" customFormat="1" ht="22" customHeight="1" x14ac:dyDescent="0.2"/>
    <row r="124" s="5" customFormat="1" ht="22" customHeight="1" x14ac:dyDescent="0.2"/>
    <row r="125" s="5" customFormat="1" ht="22" customHeight="1" x14ac:dyDescent="0.2"/>
    <row r="126" s="5" customFormat="1" ht="22" customHeight="1" x14ac:dyDescent="0.2"/>
    <row r="127" s="5" customFormat="1" ht="22" customHeight="1" x14ac:dyDescent="0.2"/>
    <row r="128" s="5" customFormat="1" ht="22" customHeight="1" x14ac:dyDescent="0.2"/>
    <row r="129" s="5" customFormat="1" ht="22" customHeight="1" x14ac:dyDescent="0.2"/>
    <row r="130" s="5" customFormat="1" ht="22" customHeight="1" x14ac:dyDescent="0.2"/>
    <row r="131" s="5" customFormat="1" ht="22" customHeight="1" x14ac:dyDescent="0.2"/>
    <row r="132" s="5" customFormat="1" ht="22" customHeight="1" x14ac:dyDescent="0.2"/>
    <row r="133" s="5" customFormat="1" ht="22" customHeight="1" x14ac:dyDescent="0.2"/>
    <row r="134" s="5" customFormat="1" ht="22" customHeight="1" x14ac:dyDescent="0.2"/>
    <row r="135" s="5" customFormat="1" ht="22" customHeight="1" x14ac:dyDescent="0.2"/>
    <row r="136" s="5" customFormat="1" ht="22" customHeight="1" x14ac:dyDescent="0.2"/>
    <row r="137" s="5" customFormat="1" ht="22" customHeight="1" x14ac:dyDescent="0.2"/>
    <row r="138" s="5" customFormat="1" ht="22" customHeight="1" x14ac:dyDescent="0.2"/>
    <row r="139" s="5" customFormat="1" ht="22" customHeight="1" x14ac:dyDescent="0.2"/>
    <row r="140" s="5" customFormat="1" ht="22" customHeight="1" x14ac:dyDescent="0.2"/>
    <row r="141" s="5" customFormat="1" ht="22" customHeight="1" x14ac:dyDescent="0.2"/>
    <row r="142" s="5" customFormat="1" ht="22" customHeight="1" x14ac:dyDescent="0.2"/>
    <row r="143" s="5" customFormat="1" ht="22" customHeight="1" x14ac:dyDescent="0.2"/>
    <row r="144" s="5" customFormat="1" ht="22" customHeight="1" x14ac:dyDescent="0.2"/>
    <row r="145" s="5" customFormat="1" ht="22" customHeight="1" x14ac:dyDescent="0.2"/>
    <row r="146" s="5" customFormat="1" ht="22" customHeight="1" x14ac:dyDescent="0.2"/>
    <row r="147" s="5" customFormat="1" ht="22" customHeight="1" x14ac:dyDescent="0.2"/>
    <row r="148" s="5" customFormat="1" ht="22" customHeight="1" x14ac:dyDescent="0.2"/>
    <row r="149" s="5" customFormat="1" ht="22" customHeight="1" x14ac:dyDescent="0.2"/>
    <row r="150" s="5" customFormat="1" ht="22" customHeight="1" x14ac:dyDescent="0.2"/>
    <row r="151" s="5" customFormat="1" ht="22" customHeight="1" x14ac:dyDescent="0.2"/>
    <row r="152" s="5" customFormat="1" ht="22" customHeight="1" x14ac:dyDescent="0.2"/>
    <row r="153" s="5" customFormat="1" ht="22" customHeight="1" x14ac:dyDescent="0.2"/>
    <row r="154" s="5" customFormat="1" ht="22" customHeight="1" x14ac:dyDescent="0.2"/>
    <row r="155" s="5" customFormat="1" ht="22" customHeight="1" x14ac:dyDescent="0.2"/>
    <row r="156" s="5" customFormat="1" ht="22" customHeight="1" x14ac:dyDescent="0.2"/>
    <row r="157" s="5" customFormat="1" ht="22" customHeight="1" x14ac:dyDescent="0.2"/>
    <row r="158" s="5" customFormat="1" ht="22" customHeight="1" x14ac:dyDescent="0.2"/>
    <row r="159" s="5" customFormat="1" ht="22" customHeight="1" x14ac:dyDescent="0.2"/>
    <row r="160" s="5" customFormat="1" ht="22" customHeight="1" x14ac:dyDescent="0.2"/>
    <row r="161" s="5" customFormat="1" ht="22" customHeight="1" x14ac:dyDescent="0.2"/>
    <row r="162" s="5" customFormat="1" ht="22" customHeight="1" x14ac:dyDescent="0.2"/>
    <row r="163" s="5" customFormat="1" ht="22" customHeight="1" x14ac:dyDescent="0.2"/>
    <row r="164" s="5" customFormat="1" ht="22" customHeight="1" x14ac:dyDescent="0.2"/>
    <row r="165" s="5" customFormat="1" ht="22" customHeight="1" x14ac:dyDescent="0.2"/>
    <row r="166" s="5" customFormat="1" ht="22" customHeight="1" x14ac:dyDescent="0.2"/>
    <row r="167" s="5" customFormat="1" ht="22" customHeight="1" x14ac:dyDescent="0.2"/>
    <row r="168" s="5" customFormat="1" ht="22" customHeight="1" x14ac:dyDescent="0.2"/>
    <row r="169" s="5" customFormat="1" ht="22" customHeight="1" x14ac:dyDescent="0.2"/>
    <row r="170" s="5" customFormat="1" ht="22" customHeight="1" x14ac:dyDescent="0.2"/>
    <row r="171" s="5" customFormat="1" ht="22" customHeight="1" x14ac:dyDescent="0.2"/>
    <row r="172" s="5" customFormat="1" ht="22" customHeight="1" x14ac:dyDescent="0.2"/>
    <row r="173" s="5" customFormat="1" ht="22" customHeight="1" x14ac:dyDescent="0.2"/>
    <row r="174" s="5" customFormat="1" ht="22" customHeight="1" x14ac:dyDescent="0.2"/>
    <row r="175" s="5" customFormat="1" ht="22" customHeight="1" x14ac:dyDescent="0.2"/>
    <row r="176" s="5" customFormat="1" ht="22" customHeight="1" x14ac:dyDescent="0.2"/>
    <row r="177" s="5" customFormat="1" ht="22" customHeight="1" x14ac:dyDescent="0.2"/>
    <row r="178" s="5" customFormat="1" ht="22" customHeight="1" x14ac:dyDescent="0.2"/>
    <row r="179" s="5" customFormat="1" ht="22" customHeight="1" x14ac:dyDescent="0.2"/>
    <row r="180" s="5" customFormat="1" ht="22" customHeight="1" x14ac:dyDescent="0.2"/>
    <row r="181" s="5" customFormat="1" ht="22" customHeight="1" x14ac:dyDescent="0.2"/>
    <row r="182" s="5" customFormat="1" ht="22" customHeight="1" x14ac:dyDescent="0.2"/>
    <row r="183" s="5" customFormat="1" ht="22" customHeight="1" x14ac:dyDescent="0.2"/>
    <row r="184" s="5" customFormat="1" ht="22" customHeight="1" x14ac:dyDescent="0.2"/>
    <row r="185" s="5" customFormat="1" ht="22" customHeight="1" x14ac:dyDescent="0.2"/>
    <row r="186" s="5" customFormat="1" ht="22" customHeight="1" x14ac:dyDescent="0.2"/>
    <row r="187" s="5" customFormat="1" ht="22" customHeight="1" x14ac:dyDescent="0.2"/>
    <row r="188" s="5" customFormat="1" ht="22" customHeight="1" x14ac:dyDescent="0.2"/>
    <row r="189" s="5" customFormat="1" ht="22" customHeight="1" x14ac:dyDescent="0.2"/>
    <row r="190" s="5" customFormat="1" ht="22" customHeight="1" x14ac:dyDescent="0.2"/>
    <row r="191" s="5" customFormat="1" ht="22" customHeight="1" x14ac:dyDescent="0.2"/>
    <row r="192" s="5" customFormat="1" ht="22" customHeight="1" x14ac:dyDescent="0.2"/>
    <row r="193" s="5" customFormat="1" ht="22" customHeight="1" x14ac:dyDescent="0.2"/>
    <row r="194" s="5" customFormat="1" ht="22" customHeight="1" x14ac:dyDescent="0.2"/>
    <row r="195" s="5" customFormat="1" ht="22" customHeight="1" x14ac:dyDescent="0.2"/>
    <row r="196" s="5" customFormat="1" ht="22" customHeight="1" x14ac:dyDescent="0.2"/>
    <row r="197" s="5" customFormat="1" ht="22" customHeight="1" x14ac:dyDescent="0.2"/>
    <row r="198" s="5" customFormat="1" ht="22" customHeight="1" x14ac:dyDescent="0.2"/>
    <row r="199" s="5" customFormat="1" ht="22" customHeight="1" x14ac:dyDescent="0.2"/>
    <row r="200" s="5" customFormat="1" ht="22" customHeight="1" x14ac:dyDescent="0.2"/>
    <row r="201" s="5" customFormat="1" ht="22" customHeight="1" x14ac:dyDescent="0.2"/>
    <row r="202" s="5" customFormat="1" ht="22" customHeight="1" x14ac:dyDescent="0.2"/>
    <row r="203" s="5" customFormat="1" ht="22" customHeight="1" x14ac:dyDescent="0.2"/>
    <row r="204" s="5" customFormat="1" ht="22" customHeight="1" x14ac:dyDescent="0.2"/>
    <row r="205" s="5" customFormat="1" ht="22" customHeight="1" x14ac:dyDescent="0.2"/>
    <row r="206" s="5" customFormat="1" ht="22" customHeight="1" x14ac:dyDescent="0.2"/>
    <row r="207" s="5" customFormat="1" ht="22" customHeight="1" x14ac:dyDescent="0.2"/>
    <row r="208" s="5" customFormat="1" ht="22" customHeight="1" x14ac:dyDescent="0.2"/>
    <row r="209" s="5" customFormat="1" ht="22" customHeight="1" x14ac:dyDescent="0.2"/>
    <row r="210" s="5" customFormat="1" ht="22" customHeight="1" x14ac:dyDescent="0.2"/>
    <row r="211" s="5" customFormat="1" ht="22" customHeight="1" x14ac:dyDescent="0.2"/>
    <row r="212" s="5" customFormat="1" ht="22" customHeight="1" x14ac:dyDescent="0.2"/>
    <row r="213" s="5" customFormat="1" ht="22" customHeight="1" x14ac:dyDescent="0.2"/>
    <row r="214" s="5" customFormat="1" ht="22" customHeight="1" x14ac:dyDescent="0.2"/>
    <row r="215" s="5" customFormat="1" ht="22" customHeight="1" x14ac:dyDescent="0.2"/>
    <row r="216" s="5" customFormat="1" ht="22" customHeight="1" x14ac:dyDescent="0.2"/>
    <row r="217" s="5" customFormat="1" ht="22" customHeight="1" x14ac:dyDescent="0.2"/>
    <row r="218" s="5" customFormat="1" ht="22" customHeight="1" x14ac:dyDescent="0.2"/>
    <row r="219" s="5" customFormat="1" ht="22" customHeight="1" x14ac:dyDescent="0.2"/>
    <row r="220" s="5" customFormat="1" ht="22" customHeight="1" x14ac:dyDescent="0.2"/>
    <row r="221" s="5" customFormat="1" ht="22" customHeight="1" x14ac:dyDescent="0.2"/>
    <row r="222" s="5" customFormat="1" ht="22" customHeight="1" x14ac:dyDescent="0.2"/>
    <row r="223" s="5" customFormat="1" ht="22" customHeight="1" x14ac:dyDescent="0.2"/>
    <row r="224" s="5" customFormat="1" ht="22" customHeight="1" x14ac:dyDescent="0.2"/>
    <row r="225" s="5" customFormat="1" ht="22" customHeight="1" x14ac:dyDescent="0.2"/>
    <row r="226" s="5" customFormat="1" ht="22" customHeight="1" x14ac:dyDescent="0.2"/>
    <row r="227" s="5" customFormat="1" ht="22" customHeight="1" x14ac:dyDescent="0.2"/>
    <row r="228" s="5" customFormat="1" ht="22" customHeight="1" x14ac:dyDescent="0.2"/>
    <row r="229" s="5" customFormat="1" ht="22" customHeight="1" x14ac:dyDescent="0.2"/>
    <row r="230" s="5" customFormat="1" ht="22" customHeight="1" x14ac:dyDescent="0.2"/>
    <row r="231" s="5" customFormat="1" ht="22" customHeight="1" x14ac:dyDescent="0.2"/>
    <row r="232" s="5" customFormat="1" ht="22" customHeight="1" x14ac:dyDescent="0.2"/>
    <row r="233" s="5" customFormat="1" ht="22" customHeight="1" x14ac:dyDescent="0.2"/>
    <row r="234" s="5" customFormat="1" ht="22" customHeight="1" x14ac:dyDescent="0.2"/>
    <row r="235" s="5" customFormat="1" ht="22" customHeight="1" x14ac:dyDescent="0.2"/>
    <row r="236" s="5" customFormat="1" ht="22" customHeight="1" x14ac:dyDescent="0.2"/>
    <row r="237" s="5" customFormat="1" ht="22" customHeight="1" x14ac:dyDescent="0.2"/>
    <row r="238" s="5" customFormat="1" ht="22" customHeight="1" x14ac:dyDescent="0.2"/>
    <row r="239" s="5" customFormat="1" ht="22" customHeight="1" x14ac:dyDescent="0.2"/>
    <row r="240" s="5" customFormat="1" ht="22" customHeight="1" x14ac:dyDescent="0.2"/>
    <row r="241" s="5" customFormat="1" ht="22" customHeight="1" x14ac:dyDescent="0.2"/>
    <row r="242" s="5" customFormat="1" ht="22" customHeight="1" x14ac:dyDescent="0.2"/>
    <row r="243" s="5" customFormat="1" ht="22" customHeight="1" x14ac:dyDescent="0.2"/>
    <row r="244" s="5" customFormat="1" ht="22" customHeight="1" x14ac:dyDescent="0.2"/>
    <row r="245" s="5" customFormat="1" ht="22" customHeight="1" x14ac:dyDescent="0.2"/>
    <row r="246" s="5" customFormat="1" ht="22" customHeight="1" x14ac:dyDescent="0.2"/>
    <row r="247" s="5" customFormat="1" ht="22" customHeight="1" x14ac:dyDescent="0.2"/>
    <row r="248" s="5" customFormat="1" ht="22" customHeight="1" x14ac:dyDescent="0.2"/>
    <row r="249" s="5" customFormat="1" ht="22" customHeight="1" x14ac:dyDescent="0.2"/>
    <row r="250" s="5" customFormat="1" ht="22" customHeight="1" x14ac:dyDescent="0.2"/>
    <row r="251" s="5" customFormat="1" ht="22" customHeight="1" x14ac:dyDescent="0.2"/>
    <row r="252" s="5" customFormat="1" ht="22" customHeight="1" x14ac:dyDescent="0.2"/>
    <row r="253" s="5" customFormat="1" ht="22" customHeight="1" x14ac:dyDescent="0.2"/>
    <row r="254" s="5" customFormat="1" ht="22" customHeight="1" x14ac:dyDescent="0.2"/>
    <row r="255" s="5" customFormat="1" ht="22" customHeight="1" x14ac:dyDescent="0.2"/>
    <row r="256" s="5" customFormat="1" ht="22" customHeight="1" x14ac:dyDescent="0.2"/>
    <row r="257" s="5" customFormat="1" ht="22" customHeight="1" x14ac:dyDescent="0.2"/>
    <row r="258" s="5" customFormat="1" ht="22" customHeight="1" x14ac:dyDescent="0.2"/>
    <row r="259" s="5" customFormat="1" ht="22" customHeight="1" x14ac:dyDescent="0.2"/>
    <row r="260" s="5" customFormat="1" ht="22" customHeight="1" x14ac:dyDescent="0.2"/>
    <row r="261" s="5" customFormat="1" ht="22" customHeight="1" x14ac:dyDescent="0.2"/>
    <row r="262" s="5" customFormat="1" ht="22" customHeight="1" x14ac:dyDescent="0.2"/>
    <row r="263" s="5" customFormat="1" ht="22" customHeight="1" x14ac:dyDescent="0.2"/>
    <row r="264" s="5" customFormat="1" ht="22" customHeight="1" x14ac:dyDescent="0.2"/>
    <row r="265" s="5" customFormat="1" ht="22" customHeight="1" x14ac:dyDescent="0.2"/>
    <row r="266" s="5" customFormat="1" ht="22" customHeight="1" x14ac:dyDescent="0.2"/>
    <row r="267" s="5" customFormat="1" ht="22" customHeight="1" x14ac:dyDescent="0.2"/>
    <row r="268" s="5" customFormat="1" ht="22" customHeight="1" x14ac:dyDescent="0.2"/>
    <row r="269" s="5" customFormat="1" ht="22" customHeight="1" x14ac:dyDescent="0.2"/>
    <row r="270" s="5" customFormat="1" ht="22" customHeight="1" x14ac:dyDescent="0.2"/>
    <row r="271" s="5" customFormat="1" ht="22" customHeight="1" x14ac:dyDescent="0.2"/>
    <row r="272" s="5" customFormat="1" ht="22" customHeight="1" x14ac:dyDescent="0.2"/>
    <row r="273" s="5" customFormat="1" ht="22" customHeight="1" x14ac:dyDescent="0.2"/>
    <row r="274" s="5" customFormat="1" ht="22" customHeight="1" x14ac:dyDescent="0.2"/>
  </sheetData>
  <sheetProtection sheet="1" objects="1" scenarios="1" selectLockedCells="1"/>
  <mergeCells count="1">
    <mergeCell ref="B23:I25"/>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8671B-C603-F54F-B8CC-50B385902F12}">
  <dimension ref="A1:L359"/>
  <sheetViews>
    <sheetView showZeros="0" zoomScaleNormal="100" workbookViewId="0">
      <selection activeCell="C3" sqref="C3"/>
    </sheetView>
  </sheetViews>
  <sheetFormatPr baseColWidth="10" defaultColWidth="11.1640625" defaultRowHeight="16" x14ac:dyDescent="0.2"/>
  <cols>
    <col min="1" max="1" width="5.33203125" customWidth="1"/>
    <col min="2" max="2" width="18.1640625" customWidth="1"/>
    <col min="3" max="3" width="31.83203125" customWidth="1"/>
    <col min="4" max="4" width="28.1640625" customWidth="1"/>
    <col min="9" max="9" width="20.1640625" customWidth="1"/>
  </cols>
  <sheetData>
    <row r="1" spans="1:12" s="12" customFormat="1" ht="30" customHeight="1" x14ac:dyDescent="0.2">
      <c r="A1" s="9"/>
      <c r="B1" s="9" t="s">
        <v>225</v>
      </c>
      <c r="C1" s="9"/>
      <c r="D1" s="9"/>
      <c r="E1" s="9"/>
      <c r="F1" s="9"/>
      <c r="G1" s="9"/>
      <c r="H1" s="9"/>
      <c r="I1" s="51"/>
      <c r="J1" s="52" t="s">
        <v>286</v>
      </c>
      <c r="K1" s="52" t="s">
        <v>287</v>
      </c>
      <c r="L1" s="52" t="s">
        <v>288</v>
      </c>
    </row>
    <row r="2" spans="1:12" s="5" customFormat="1" ht="22" customHeight="1" thickBot="1" x14ac:dyDescent="0.25">
      <c r="I2" s="49"/>
      <c r="J2" s="46"/>
      <c r="K2" s="47"/>
      <c r="L2" s="48"/>
    </row>
    <row r="3" spans="1:12" s="5" customFormat="1" ht="22" customHeight="1" thickBot="1" x14ac:dyDescent="0.25">
      <c r="B3" s="4" t="s">
        <v>95</v>
      </c>
      <c r="C3" s="255">
        <f>'Quick Input'!EU5</f>
        <v>0</v>
      </c>
      <c r="D3" s="8" t="s">
        <v>10</v>
      </c>
      <c r="I3" s="4" t="s">
        <v>95</v>
      </c>
      <c r="J3" s="46" t="s">
        <v>333</v>
      </c>
      <c r="K3" s="47"/>
      <c r="L3" s="48" t="s">
        <v>334</v>
      </c>
    </row>
    <row r="4" spans="1:12" s="5" customFormat="1" ht="22" customHeight="1" thickBot="1" x14ac:dyDescent="0.25">
      <c r="B4" s="4" t="s">
        <v>96</v>
      </c>
      <c r="C4" s="255">
        <f>'Quick Input'!EV5</f>
        <v>0</v>
      </c>
      <c r="D4" s="8" t="s">
        <v>10</v>
      </c>
      <c r="I4" s="4" t="s">
        <v>96</v>
      </c>
      <c r="J4" s="46" t="s">
        <v>335</v>
      </c>
      <c r="K4" s="47"/>
      <c r="L4" s="48" t="s">
        <v>306</v>
      </c>
    </row>
    <row r="5" spans="1:12" s="5" customFormat="1" ht="22" customHeight="1" thickBot="1" x14ac:dyDescent="0.25">
      <c r="B5" s="4" t="s">
        <v>107</v>
      </c>
      <c r="C5" s="256">
        <f>'Quick Input'!EW5</f>
        <v>0</v>
      </c>
      <c r="D5" s="8" t="s">
        <v>57</v>
      </c>
      <c r="I5" s="4" t="s">
        <v>107</v>
      </c>
      <c r="J5" s="46"/>
      <c r="K5" s="47"/>
      <c r="L5" s="48"/>
    </row>
    <row r="6" spans="1:12" s="5" customFormat="1" ht="22" customHeight="1" thickBot="1" x14ac:dyDescent="0.25">
      <c r="B6" s="4" t="s">
        <v>97</v>
      </c>
      <c r="C6" s="256">
        <f>'Quick Input'!EX5</f>
        <v>0</v>
      </c>
      <c r="D6" s="8" t="s">
        <v>57</v>
      </c>
      <c r="I6" s="4" t="s">
        <v>97</v>
      </c>
      <c r="J6" s="46"/>
      <c r="K6" s="47"/>
      <c r="L6" s="48"/>
    </row>
    <row r="7" spans="1:12" s="5" customFormat="1" ht="22" customHeight="1" thickBot="1" x14ac:dyDescent="0.25">
      <c r="B7" s="4" t="s">
        <v>98</v>
      </c>
      <c r="C7" s="255">
        <f>'Quick Input'!EY5</f>
        <v>0</v>
      </c>
      <c r="D7" s="8" t="s">
        <v>10</v>
      </c>
      <c r="I7" s="4" t="s">
        <v>98</v>
      </c>
      <c r="J7" s="46"/>
      <c r="K7" s="47"/>
      <c r="L7" s="48"/>
    </row>
    <row r="8" spans="1:12" s="5" customFormat="1" ht="22" customHeight="1" thickBot="1" x14ac:dyDescent="0.25">
      <c r="B8" s="4" t="s">
        <v>99</v>
      </c>
      <c r="C8" s="255">
        <f>'Quick Input'!EZ5</f>
        <v>0</v>
      </c>
      <c r="D8" s="8" t="s">
        <v>10</v>
      </c>
      <c r="I8" s="4" t="s">
        <v>99</v>
      </c>
      <c r="J8" s="46"/>
      <c r="K8" s="47"/>
      <c r="L8" s="48"/>
    </row>
    <row r="9" spans="1:12" s="5" customFormat="1" ht="22" customHeight="1" thickBot="1" x14ac:dyDescent="0.25">
      <c r="B9" s="4" t="s">
        <v>100</v>
      </c>
      <c r="C9" s="255">
        <f>'Quick Input'!FA5</f>
        <v>0</v>
      </c>
      <c r="D9" s="8" t="s">
        <v>10</v>
      </c>
      <c r="I9" s="4" t="s">
        <v>100</v>
      </c>
      <c r="J9" s="46"/>
      <c r="K9" s="47"/>
      <c r="L9" s="48"/>
    </row>
    <row r="10" spans="1:12" s="5" customFormat="1" ht="22" customHeight="1" thickBot="1" x14ac:dyDescent="0.25">
      <c r="B10" s="4" t="s">
        <v>102</v>
      </c>
      <c r="C10" s="267">
        <f>'Quick Input'!FB5</f>
        <v>0</v>
      </c>
      <c r="D10" s="8" t="s">
        <v>219</v>
      </c>
      <c r="I10" s="4" t="s">
        <v>102</v>
      </c>
      <c r="J10" s="46" t="s">
        <v>336</v>
      </c>
      <c r="K10" s="47" t="s">
        <v>338</v>
      </c>
      <c r="L10" s="48" t="s">
        <v>337</v>
      </c>
    </row>
    <row r="11" spans="1:12" s="5" customFormat="1" ht="22" customHeight="1" thickBot="1" x14ac:dyDescent="0.25">
      <c r="B11" s="4" t="s">
        <v>104</v>
      </c>
      <c r="C11" s="268">
        <f>'Quick Input'!FC5</f>
        <v>0</v>
      </c>
      <c r="D11" s="8" t="s">
        <v>105</v>
      </c>
      <c r="I11" s="4" t="s">
        <v>104</v>
      </c>
      <c r="J11" s="46" t="s">
        <v>339</v>
      </c>
      <c r="K11" s="47" t="s">
        <v>340</v>
      </c>
      <c r="L11" s="48" t="s">
        <v>341</v>
      </c>
    </row>
    <row r="12" spans="1:12" s="5" customFormat="1" ht="22" customHeight="1" thickBot="1" x14ac:dyDescent="0.25">
      <c r="B12" s="4" t="s">
        <v>103</v>
      </c>
      <c r="C12" s="263">
        <f>'Quick Input'!FD5</f>
        <v>0</v>
      </c>
      <c r="D12" s="8" t="s">
        <v>9</v>
      </c>
      <c r="I12" s="4" t="s">
        <v>103</v>
      </c>
      <c r="J12" s="46" t="s">
        <v>339</v>
      </c>
      <c r="K12" s="47" t="s">
        <v>342</v>
      </c>
      <c r="L12" s="48" t="s">
        <v>343</v>
      </c>
    </row>
    <row r="13" spans="1:12" s="5" customFormat="1" ht="22" customHeight="1" thickBot="1" x14ac:dyDescent="0.25">
      <c r="B13" s="4" t="s">
        <v>345</v>
      </c>
      <c r="C13" s="266">
        <f>'Quick Input'!FE5</f>
        <v>0</v>
      </c>
      <c r="D13" s="8" t="s">
        <v>219</v>
      </c>
      <c r="I13" s="4" t="s">
        <v>345</v>
      </c>
      <c r="J13" s="46"/>
      <c r="K13" s="47"/>
      <c r="L13" s="48" t="s">
        <v>346</v>
      </c>
    </row>
    <row r="14" spans="1:12" s="5" customFormat="1" ht="22" customHeight="1" thickBot="1" x14ac:dyDescent="0.25">
      <c r="B14" s="4" t="s">
        <v>344</v>
      </c>
      <c r="C14" s="263">
        <f>'Quick Input'!FF5</f>
        <v>0</v>
      </c>
      <c r="D14" s="8" t="s">
        <v>9</v>
      </c>
      <c r="I14" s="4" t="s">
        <v>344</v>
      </c>
      <c r="J14" s="46" t="s">
        <v>348</v>
      </c>
      <c r="K14" s="47"/>
      <c r="L14" s="48" t="s">
        <v>347</v>
      </c>
    </row>
    <row r="15" spans="1:12" s="5" customFormat="1" ht="22" customHeight="1" thickBot="1" x14ac:dyDescent="0.25">
      <c r="B15" s="4" t="s">
        <v>106</v>
      </c>
      <c r="C15" s="269">
        <f>'Quick Input'!FG5</f>
        <v>0</v>
      </c>
      <c r="D15" s="8" t="s">
        <v>56</v>
      </c>
      <c r="I15" s="4" t="s">
        <v>106</v>
      </c>
      <c r="J15" s="46" t="s">
        <v>351</v>
      </c>
      <c r="K15" s="47" t="s">
        <v>352</v>
      </c>
      <c r="L15" s="48" t="s">
        <v>358</v>
      </c>
    </row>
    <row r="16" spans="1:12" s="5" customFormat="1" ht="22" customHeight="1" thickBot="1" x14ac:dyDescent="0.25">
      <c r="B16" s="4" t="s">
        <v>109</v>
      </c>
      <c r="C16" s="255">
        <f>'Quick Input'!FH5</f>
        <v>0</v>
      </c>
      <c r="D16" s="8" t="s">
        <v>10</v>
      </c>
      <c r="I16" s="4" t="s">
        <v>109</v>
      </c>
      <c r="J16" s="46"/>
      <c r="K16" s="47"/>
      <c r="L16" s="48"/>
    </row>
    <row r="17" spans="1:12" s="5" customFormat="1" ht="22" customHeight="1" thickBot="1" x14ac:dyDescent="0.25">
      <c r="B17" s="4" t="s">
        <v>108</v>
      </c>
      <c r="C17" s="256">
        <f>'Quick Input'!FI5</f>
        <v>0</v>
      </c>
      <c r="D17" s="8" t="s">
        <v>57</v>
      </c>
      <c r="I17" s="4" t="s">
        <v>108</v>
      </c>
      <c r="J17" s="46"/>
      <c r="K17" s="47"/>
      <c r="L17" s="48"/>
    </row>
    <row r="18" spans="1:12" s="5" customFormat="1" ht="22" customHeight="1" thickBot="1" x14ac:dyDescent="0.25">
      <c r="B18" s="4" t="s">
        <v>110</v>
      </c>
      <c r="C18" s="256">
        <f>'Quick Input'!FJ5</f>
        <v>0</v>
      </c>
      <c r="D18" s="8" t="s">
        <v>57</v>
      </c>
      <c r="I18" s="4" t="s">
        <v>110</v>
      </c>
      <c r="J18" s="46"/>
      <c r="K18" s="47"/>
      <c r="L18" s="48"/>
    </row>
    <row r="19" spans="1:12" s="5" customFormat="1" ht="22" customHeight="1" thickBot="1" x14ac:dyDescent="0.25">
      <c r="B19" s="4" t="s">
        <v>272</v>
      </c>
      <c r="C19" s="270">
        <f>'Quick Input'!FK5</f>
        <v>0</v>
      </c>
      <c r="D19" s="8" t="s">
        <v>145</v>
      </c>
      <c r="I19" s="4" t="s">
        <v>272</v>
      </c>
      <c r="J19" s="46"/>
      <c r="K19" s="47"/>
      <c r="L19" s="48"/>
    </row>
    <row r="20" spans="1:12" s="5" customFormat="1" ht="22" customHeight="1" thickBot="1" x14ac:dyDescent="0.25">
      <c r="B20" s="4" t="s">
        <v>273</v>
      </c>
      <c r="C20" s="270">
        <f>'Quick Input'!FL5</f>
        <v>0</v>
      </c>
      <c r="D20" s="8" t="s">
        <v>145</v>
      </c>
      <c r="I20" s="4" t="s">
        <v>273</v>
      </c>
      <c r="J20" s="46" t="s">
        <v>353</v>
      </c>
      <c r="K20" s="58" t="str">
        <f>"5 - 10"</f>
        <v>5 - 10</v>
      </c>
      <c r="L20" s="48" t="s">
        <v>346</v>
      </c>
    </row>
    <row r="21" spans="1:12" s="5" customFormat="1" ht="22" customHeight="1" thickBot="1" x14ac:dyDescent="0.25">
      <c r="B21" s="4" t="s">
        <v>111</v>
      </c>
      <c r="C21" s="266">
        <f>'Quick Input'!FM5</f>
        <v>0</v>
      </c>
      <c r="D21" s="8" t="s">
        <v>219</v>
      </c>
      <c r="I21" s="4" t="s">
        <v>111</v>
      </c>
      <c r="J21" s="46" t="s">
        <v>354</v>
      </c>
      <c r="K21" s="47" t="s">
        <v>355</v>
      </c>
      <c r="L21" s="48" t="s">
        <v>356</v>
      </c>
    </row>
    <row r="22" spans="1:12" s="5" customFormat="1" ht="22" customHeight="1" thickBot="1" x14ac:dyDescent="0.25">
      <c r="B22" s="4" t="s">
        <v>226</v>
      </c>
      <c r="C22" s="266">
        <f>'Quick Input'!FN5</f>
        <v>0</v>
      </c>
      <c r="D22" s="8" t="s">
        <v>219</v>
      </c>
      <c r="I22" s="4" t="s">
        <v>226</v>
      </c>
      <c r="J22" s="46" t="s">
        <v>354</v>
      </c>
      <c r="K22" s="47" t="s">
        <v>355</v>
      </c>
      <c r="L22" s="48" t="s">
        <v>357</v>
      </c>
    </row>
    <row r="23" spans="1:12" s="5" customFormat="1" ht="22" customHeight="1" x14ac:dyDescent="0.2">
      <c r="J23" s="46"/>
      <c r="K23" s="47"/>
      <c r="L23" s="48"/>
    </row>
    <row r="24" spans="1:12" s="12" customFormat="1" ht="30" customHeight="1" x14ac:dyDescent="0.2">
      <c r="A24" s="9"/>
      <c r="B24" s="9" t="s">
        <v>122</v>
      </c>
      <c r="C24" s="9"/>
      <c r="D24" s="9"/>
      <c r="E24" s="9"/>
      <c r="F24" s="9"/>
      <c r="G24" s="9"/>
      <c r="H24" s="9"/>
    </row>
    <row r="25" spans="1:12" s="4" customFormat="1" ht="22" customHeight="1" thickBot="1" x14ac:dyDescent="0.25">
      <c r="B25" s="11"/>
    </row>
    <row r="26" spans="1:12" s="4" customFormat="1" ht="115" customHeight="1" x14ac:dyDescent="0.2">
      <c r="B26" s="271">
        <f>'Quick Input'!FO5</f>
        <v>0</v>
      </c>
      <c r="C26" s="272"/>
      <c r="D26" s="272"/>
      <c r="E26" s="272"/>
      <c r="F26" s="272"/>
      <c r="G26" s="272"/>
      <c r="H26" s="272"/>
      <c r="I26" s="273"/>
    </row>
    <row r="27" spans="1:12" s="4" customFormat="1" ht="22" customHeight="1" x14ac:dyDescent="0.2">
      <c r="B27" s="274"/>
      <c r="C27" s="275"/>
      <c r="D27" s="275"/>
      <c r="E27" s="275"/>
      <c r="F27" s="275"/>
      <c r="G27" s="275"/>
      <c r="H27" s="275"/>
      <c r="I27" s="276"/>
    </row>
    <row r="28" spans="1:12" s="4" customFormat="1" ht="17" thickBot="1" x14ac:dyDescent="0.25">
      <c r="B28" s="277"/>
      <c r="C28" s="278"/>
      <c r="D28" s="278"/>
      <c r="E28" s="278"/>
      <c r="F28" s="278"/>
      <c r="G28" s="278"/>
      <c r="H28" s="278"/>
      <c r="I28" s="279"/>
    </row>
    <row r="29" spans="1:12" s="5" customFormat="1" ht="22" customHeight="1" x14ac:dyDescent="0.2"/>
    <row r="30" spans="1:12" s="5" customFormat="1" ht="22" customHeight="1" x14ac:dyDescent="0.2"/>
    <row r="31" spans="1:12" s="5" customFormat="1" ht="22" customHeight="1" x14ac:dyDescent="0.2"/>
    <row r="32" spans="1:12" s="5" customFormat="1" ht="22" customHeight="1" x14ac:dyDescent="0.2"/>
    <row r="33" s="5" customFormat="1" ht="22" customHeight="1" x14ac:dyDescent="0.2"/>
    <row r="34" s="5" customFormat="1" ht="22" customHeight="1" x14ac:dyDescent="0.2"/>
    <row r="35" s="5" customFormat="1" ht="22" customHeight="1" x14ac:dyDescent="0.2"/>
    <row r="36" s="5" customFormat="1" ht="22" customHeight="1" x14ac:dyDescent="0.2"/>
    <row r="37" s="5" customFormat="1" ht="22" customHeight="1" x14ac:dyDescent="0.2"/>
    <row r="38" s="5" customFormat="1" ht="22" customHeight="1" x14ac:dyDescent="0.2"/>
    <row r="39" s="5" customFormat="1" ht="22" customHeight="1" x14ac:dyDescent="0.2"/>
    <row r="40" s="5" customFormat="1" ht="22" customHeight="1" x14ac:dyDescent="0.2"/>
    <row r="41" s="5" customFormat="1" ht="22" customHeight="1" x14ac:dyDescent="0.2"/>
    <row r="42" s="5" customFormat="1" ht="22" customHeight="1" x14ac:dyDescent="0.2"/>
    <row r="43" s="5" customFormat="1" ht="22" customHeight="1" x14ac:dyDescent="0.2"/>
    <row r="44" s="5" customFormat="1" ht="22" customHeight="1" x14ac:dyDescent="0.2"/>
    <row r="45" s="5" customFormat="1" ht="22" customHeight="1" x14ac:dyDescent="0.2"/>
    <row r="46" s="5" customFormat="1" ht="22" customHeight="1" x14ac:dyDescent="0.2"/>
    <row r="47" s="5" customFormat="1" ht="22" customHeight="1" x14ac:dyDescent="0.2"/>
    <row r="48" s="5" customFormat="1" ht="22" customHeight="1" x14ac:dyDescent="0.2"/>
    <row r="49" s="5" customFormat="1" ht="22" customHeight="1" x14ac:dyDescent="0.2"/>
    <row r="50" s="5" customFormat="1" ht="22" customHeight="1" x14ac:dyDescent="0.2"/>
    <row r="51" s="5" customFormat="1" ht="22" customHeight="1" x14ac:dyDescent="0.2"/>
    <row r="52" s="5" customFormat="1" ht="22" customHeight="1" x14ac:dyDescent="0.2"/>
    <row r="53" s="5" customFormat="1" ht="22" customHeight="1" x14ac:dyDescent="0.2"/>
    <row r="54" s="5" customFormat="1" ht="22" customHeight="1" x14ac:dyDescent="0.2"/>
    <row r="55" s="5" customFormat="1" ht="22" customHeight="1" x14ac:dyDescent="0.2"/>
    <row r="56" s="5" customFormat="1" ht="22" customHeight="1" x14ac:dyDescent="0.2"/>
    <row r="57" s="5" customFormat="1" ht="22" customHeight="1" x14ac:dyDescent="0.2"/>
    <row r="58" s="5" customFormat="1" ht="22" customHeight="1" x14ac:dyDescent="0.2"/>
    <row r="59" s="5" customFormat="1" ht="22" customHeight="1" x14ac:dyDescent="0.2"/>
    <row r="60" s="5" customFormat="1" ht="22" customHeight="1" x14ac:dyDescent="0.2"/>
    <row r="61" s="5" customFormat="1" ht="22" customHeight="1" x14ac:dyDescent="0.2"/>
    <row r="62" s="5" customFormat="1" ht="22" customHeight="1" x14ac:dyDescent="0.2"/>
    <row r="63" s="5" customFormat="1" ht="22" customHeight="1" x14ac:dyDescent="0.2"/>
    <row r="64" s="5" customFormat="1" ht="22" customHeight="1" x14ac:dyDescent="0.2"/>
    <row r="65" s="5" customFormat="1" ht="22" customHeight="1" x14ac:dyDescent="0.2"/>
    <row r="66" s="5" customFormat="1" ht="22" customHeight="1" x14ac:dyDescent="0.2"/>
    <row r="67" s="5" customFormat="1" ht="22" customHeight="1" x14ac:dyDescent="0.2"/>
    <row r="68" s="5" customFormat="1" ht="22" customHeight="1" x14ac:dyDescent="0.2"/>
    <row r="69" s="5" customFormat="1" ht="22" customHeight="1" x14ac:dyDescent="0.2"/>
    <row r="70" s="5" customFormat="1" ht="22" customHeight="1" x14ac:dyDescent="0.2"/>
    <row r="71" s="5" customFormat="1" ht="22" customHeight="1" x14ac:dyDescent="0.2"/>
    <row r="72" s="5" customFormat="1" ht="22" customHeight="1" x14ac:dyDescent="0.2"/>
    <row r="73" s="5" customFormat="1" ht="22" customHeight="1" x14ac:dyDescent="0.2"/>
    <row r="74" s="5" customFormat="1" ht="22" customHeight="1" x14ac:dyDescent="0.2"/>
    <row r="75" s="5" customFormat="1" ht="22" customHeight="1" x14ac:dyDescent="0.2"/>
    <row r="76" s="5" customFormat="1" ht="22" customHeight="1" x14ac:dyDescent="0.2"/>
    <row r="77" s="5" customFormat="1" ht="22" customHeight="1" x14ac:dyDescent="0.2"/>
    <row r="78" s="5" customFormat="1" ht="22" customHeight="1" x14ac:dyDescent="0.2"/>
    <row r="79" s="5" customFormat="1" ht="22" customHeight="1" x14ac:dyDescent="0.2"/>
    <row r="80" s="5" customFormat="1" ht="22" customHeight="1" x14ac:dyDescent="0.2"/>
    <row r="81" s="5" customFormat="1" ht="22" customHeight="1" x14ac:dyDescent="0.2"/>
    <row r="82" s="5" customFormat="1" ht="22" customHeight="1" x14ac:dyDescent="0.2"/>
    <row r="83" s="5" customFormat="1" ht="22" customHeight="1" x14ac:dyDescent="0.2"/>
    <row r="84" s="5" customFormat="1" ht="22" customHeight="1" x14ac:dyDescent="0.2"/>
    <row r="85" s="5" customFormat="1" ht="22" customHeight="1" x14ac:dyDescent="0.2"/>
    <row r="86" s="5" customFormat="1" ht="22" customHeight="1" x14ac:dyDescent="0.2"/>
    <row r="87" s="5" customFormat="1" ht="22" customHeight="1" x14ac:dyDescent="0.2"/>
    <row r="88" s="5" customFormat="1" ht="22" customHeight="1" x14ac:dyDescent="0.2"/>
    <row r="89" s="5" customFormat="1" ht="22" customHeight="1" x14ac:dyDescent="0.2"/>
    <row r="90" s="5" customFormat="1" ht="22" customHeight="1" x14ac:dyDescent="0.2"/>
    <row r="91" s="5" customFormat="1" ht="22" customHeight="1" x14ac:dyDescent="0.2"/>
    <row r="92" s="5" customFormat="1" ht="22" customHeight="1" x14ac:dyDescent="0.2"/>
    <row r="93" s="5" customFormat="1" ht="22" customHeight="1" x14ac:dyDescent="0.2"/>
    <row r="94" s="5" customFormat="1" ht="22" customHeight="1" x14ac:dyDescent="0.2"/>
    <row r="95" s="5" customFormat="1" ht="22" customHeight="1" x14ac:dyDescent="0.2"/>
    <row r="96" s="5" customFormat="1" ht="22" customHeight="1" x14ac:dyDescent="0.2"/>
    <row r="97" s="5" customFormat="1" ht="22" customHeight="1" x14ac:dyDescent="0.2"/>
    <row r="98" s="5" customFormat="1" ht="22" customHeight="1" x14ac:dyDescent="0.2"/>
    <row r="99" s="5" customFormat="1" ht="22" customHeight="1" x14ac:dyDescent="0.2"/>
    <row r="100" s="5" customFormat="1" ht="22" customHeight="1" x14ac:dyDescent="0.2"/>
    <row r="101" s="5" customFormat="1" ht="22" customHeight="1" x14ac:dyDescent="0.2"/>
    <row r="102" s="5" customFormat="1" ht="22" customHeight="1" x14ac:dyDescent="0.2"/>
    <row r="103" s="5" customFormat="1" ht="22" customHeight="1" x14ac:dyDescent="0.2"/>
    <row r="104" s="5" customFormat="1" ht="22" customHeight="1" x14ac:dyDescent="0.2"/>
    <row r="105" s="5" customFormat="1" ht="22" customHeight="1" x14ac:dyDescent="0.2"/>
    <row r="106" s="5" customFormat="1" ht="22" customHeight="1" x14ac:dyDescent="0.2"/>
    <row r="107" s="5" customFormat="1" ht="22" customHeight="1" x14ac:dyDescent="0.2"/>
    <row r="108" s="5" customFormat="1" ht="22" customHeight="1" x14ac:dyDescent="0.2"/>
    <row r="109" s="5" customFormat="1" ht="22" customHeight="1" x14ac:dyDescent="0.2"/>
    <row r="110" s="5" customFormat="1" ht="22" customHeight="1" x14ac:dyDescent="0.2"/>
    <row r="111" s="5" customFormat="1" ht="22" customHeight="1" x14ac:dyDescent="0.2"/>
    <row r="112" s="5" customFormat="1" ht="22" customHeight="1" x14ac:dyDescent="0.2"/>
    <row r="113" s="5" customFormat="1" ht="22" customHeight="1" x14ac:dyDescent="0.2"/>
    <row r="114" s="5" customFormat="1" ht="22" customHeight="1" x14ac:dyDescent="0.2"/>
    <row r="115" s="5" customFormat="1" ht="22" customHeight="1" x14ac:dyDescent="0.2"/>
    <row r="116" s="5" customFormat="1" ht="22" customHeight="1" x14ac:dyDescent="0.2"/>
    <row r="117" s="5" customFormat="1" ht="22" customHeight="1" x14ac:dyDescent="0.2"/>
    <row r="118" s="5" customFormat="1" ht="22" customHeight="1" x14ac:dyDescent="0.2"/>
    <row r="119" s="5" customFormat="1" ht="22" customHeight="1" x14ac:dyDescent="0.2"/>
    <row r="120" s="5" customFormat="1" ht="22" customHeight="1" x14ac:dyDescent="0.2"/>
    <row r="121" s="5" customFormat="1" ht="22" customHeight="1" x14ac:dyDescent="0.2"/>
    <row r="122" s="5" customFormat="1" ht="22" customHeight="1" x14ac:dyDescent="0.2"/>
    <row r="123" s="5" customFormat="1" ht="22" customHeight="1" x14ac:dyDescent="0.2"/>
    <row r="124" s="5" customFormat="1" ht="22" customHeight="1" x14ac:dyDescent="0.2"/>
    <row r="125" s="5" customFormat="1" ht="22" customHeight="1" x14ac:dyDescent="0.2"/>
    <row r="126" s="5" customFormat="1" ht="22" customHeight="1" x14ac:dyDescent="0.2"/>
    <row r="127" s="5" customFormat="1" ht="22" customHeight="1" x14ac:dyDescent="0.2"/>
    <row r="128" s="5" customFormat="1" ht="22" customHeight="1" x14ac:dyDescent="0.2"/>
    <row r="129" s="5" customFormat="1" ht="22" customHeight="1" x14ac:dyDescent="0.2"/>
    <row r="130" s="5" customFormat="1" ht="22" customHeight="1" x14ac:dyDescent="0.2"/>
    <row r="131" s="5" customFormat="1" ht="22" customHeight="1" x14ac:dyDescent="0.2"/>
    <row r="132" s="5" customFormat="1" ht="22" customHeight="1" x14ac:dyDescent="0.2"/>
    <row r="133" s="5" customFormat="1" ht="22" customHeight="1" x14ac:dyDescent="0.2"/>
    <row r="134" s="5" customFormat="1" ht="22" customHeight="1" x14ac:dyDescent="0.2"/>
    <row r="135" s="5" customFormat="1" ht="22" customHeight="1" x14ac:dyDescent="0.2"/>
    <row r="136" s="5" customFormat="1" ht="22" customHeight="1" x14ac:dyDescent="0.2"/>
    <row r="137" s="5" customFormat="1" ht="22" customHeight="1" x14ac:dyDescent="0.2"/>
    <row r="138" s="5" customFormat="1" ht="22" customHeight="1" x14ac:dyDescent="0.2"/>
    <row r="139" s="5" customFormat="1" ht="22" customHeight="1" x14ac:dyDescent="0.2"/>
    <row r="140" s="5" customFormat="1" ht="22" customHeight="1" x14ac:dyDescent="0.2"/>
    <row r="141" s="5" customFormat="1" ht="22" customHeight="1" x14ac:dyDescent="0.2"/>
    <row r="142" s="5" customFormat="1" ht="22" customHeight="1" x14ac:dyDescent="0.2"/>
    <row r="143" s="5" customFormat="1" ht="22" customHeight="1" x14ac:dyDescent="0.2"/>
    <row r="144" s="5" customFormat="1" ht="22" customHeight="1" x14ac:dyDescent="0.2"/>
    <row r="145" s="5" customFormat="1" ht="22" customHeight="1" x14ac:dyDescent="0.2"/>
    <row r="146" s="5" customFormat="1" ht="22" customHeight="1" x14ac:dyDescent="0.2"/>
    <row r="147" s="5" customFormat="1" ht="22" customHeight="1" x14ac:dyDescent="0.2"/>
    <row r="148" s="5" customFormat="1" ht="22" customHeight="1" x14ac:dyDescent="0.2"/>
    <row r="149" s="5" customFormat="1" ht="22" customHeight="1" x14ac:dyDescent="0.2"/>
    <row r="150" s="5" customFormat="1" ht="22" customHeight="1" x14ac:dyDescent="0.2"/>
    <row r="151" s="5" customFormat="1" ht="22" customHeight="1" x14ac:dyDescent="0.2"/>
    <row r="152" s="5" customFormat="1" ht="22" customHeight="1" x14ac:dyDescent="0.2"/>
    <row r="153" s="5" customFormat="1" ht="22" customHeight="1" x14ac:dyDescent="0.2"/>
    <row r="154" s="5" customFormat="1" ht="22" customHeight="1" x14ac:dyDescent="0.2"/>
    <row r="155" s="5" customFormat="1" ht="22" customHeight="1" x14ac:dyDescent="0.2"/>
    <row r="156" s="5" customFormat="1" ht="22" customHeight="1" x14ac:dyDescent="0.2"/>
    <row r="157" s="5" customFormat="1" ht="22" customHeight="1" x14ac:dyDescent="0.2"/>
    <row r="158" s="5" customFormat="1" ht="22" customHeight="1" x14ac:dyDescent="0.2"/>
    <row r="159" s="5" customFormat="1" ht="22" customHeight="1" x14ac:dyDescent="0.2"/>
    <row r="160" s="5" customFormat="1" ht="22" customHeight="1" x14ac:dyDescent="0.2"/>
    <row r="161" s="5" customFormat="1" ht="22" customHeight="1" x14ac:dyDescent="0.2"/>
    <row r="162" s="5" customFormat="1" ht="22" customHeight="1" x14ac:dyDescent="0.2"/>
    <row r="163" s="5" customFormat="1" ht="22" customHeight="1" x14ac:dyDescent="0.2"/>
    <row r="164" s="5" customFormat="1" ht="22" customHeight="1" x14ac:dyDescent="0.2"/>
    <row r="165" s="5" customFormat="1" ht="22" customHeight="1" x14ac:dyDescent="0.2"/>
    <row r="166" s="5" customFormat="1" ht="22" customHeight="1" x14ac:dyDescent="0.2"/>
    <row r="167" s="5" customFormat="1" ht="22" customHeight="1" x14ac:dyDescent="0.2"/>
    <row r="168" s="5" customFormat="1" ht="22" customHeight="1" x14ac:dyDescent="0.2"/>
    <row r="169" s="5" customFormat="1" ht="22" customHeight="1" x14ac:dyDescent="0.2"/>
    <row r="170" s="5" customFormat="1" ht="22" customHeight="1" x14ac:dyDescent="0.2"/>
    <row r="171" s="5" customFormat="1" ht="22" customHeight="1" x14ac:dyDescent="0.2"/>
    <row r="172" s="5" customFormat="1" ht="22" customHeight="1" x14ac:dyDescent="0.2"/>
    <row r="173" s="5" customFormat="1" ht="22" customHeight="1" x14ac:dyDescent="0.2"/>
    <row r="174" s="5" customFormat="1" ht="22" customHeight="1" x14ac:dyDescent="0.2"/>
    <row r="175" s="5" customFormat="1" ht="22" customHeight="1" x14ac:dyDescent="0.2"/>
    <row r="176" s="5" customFormat="1" ht="22" customHeight="1" x14ac:dyDescent="0.2"/>
    <row r="177" s="5" customFormat="1" ht="22" customHeight="1" x14ac:dyDescent="0.2"/>
    <row r="178" s="5" customFormat="1" ht="22" customHeight="1" x14ac:dyDescent="0.2"/>
    <row r="179" s="5" customFormat="1" ht="22" customHeight="1" x14ac:dyDescent="0.2"/>
    <row r="180" s="5" customFormat="1" ht="22" customHeight="1" x14ac:dyDescent="0.2"/>
    <row r="181" s="5" customFormat="1" ht="22" customHeight="1" x14ac:dyDescent="0.2"/>
    <row r="182" s="5" customFormat="1" ht="22" customHeight="1" x14ac:dyDescent="0.2"/>
    <row r="183" s="5" customFormat="1" ht="22" customHeight="1" x14ac:dyDescent="0.2"/>
    <row r="184" s="5" customFormat="1" ht="22" customHeight="1" x14ac:dyDescent="0.2"/>
    <row r="185" s="5" customFormat="1" ht="22" customHeight="1" x14ac:dyDescent="0.2"/>
    <row r="186" s="5" customFormat="1" ht="22" customHeight="1" x14ac:dyDescent="0.2"/>
    <row r="187" s="5" customFormat="1" ht="22" customHeight="1" x14ac:dyDescent="0.2"/>
    <row r="188" s="5" customFormat="1" ht="22" customHeight="1" x14ac:dyDescent="0.2"/>
    <row r="189" s="5" customFormat="1" ht="22" customHeight="1" x14ac:dyDescent="0.2"/>
    <row r="190" s="5" customFormat="1" ht="22" customHeight="1" x14ac:dyDescent="0.2"/>
    <row r="191" s="5" customFormat="1" ht="22" customHeight="1" x14ac:dyDescent="0.2"/>
    <row r="192" s="5" customFormat="1" ht="22" customHeight="1" x14ac:dyDescent="0.2"/>
    <row r="193" s="5" customFormat="1" ht="22" customHeight="1" x14ac:dyDescent="0.2"/>
    <row r="194" s="5" customFormat="1" ht="22" customHeight="1" x14ac:dyDescent="0.2"/>
    <row r="195" s="5" customFormat="1" ht="22" customHeight="1" x14ac:dyDescent="0.2"/>
    <row r="196" s="5" customFormat="1" ht="22" customHeight="1" x14ac:dyDescent="0.2"/>
    <row r="197" s="5" customFormat="1" ht="22" customHeight="1" x14ac:dyDescent="0.2"/>
    <row r="198" s="5" customFormat="1" ht="22" customHeight="1" x14ac:dyDescent="0.2"/>
    <row r="199" s="5" customFormat="1" ht="22" customHeight="1" x14ac:dyDescent="0.2"/>
    <row r="200" s="5" customFormat="1" ht="22" customHeight="1" x14ac:dyDescent="0.2"/>
    <row r="201" s="5" customFormat="1" ht="22" customHeight="1" x14ac:dyDescent="0.2"/>
    <row r="202" s="5" customFormat="1" ht="22" customHeight="1" x14ac:dyDescent="0.2"/>
    <row r="203" s="5" customFormat="1" ht="22" customHeight="1" x14ac:dyDescent="0.2"/>
    <row r="204" s="5" customFormat="1" ht="22" customHeight="1" x14ac:dyDescent="0.2"/>
    <row r="205" s="5" customFormat="1" ht="22" customHeight="1" x14ac:dyDescent="0.2"/>
    <row r="206" s="5" customFormat="1" ht="22" customHeight="1" x14ac:dyDescent="0.2"/>
    <row r="207" s="5" customFormat="1" ht="22" customHeight="1" x14ac:dyDescent="0.2"/>
    <row r="208" s="5" customFormat="1" ht="22" customHeight="1" x14ac:dyDescent="0.2"/>
    <row r="209" s="5" customFormat="1" ht="22" customHeight="1" x14ac:dyDescent="0.2"/>
    <row r="210" s="5" customFormat="1" ht="22" customHeight="1" x14ac:dyDescent="0.2"/>
    <row r="211" s="5" customFormat="1" ht="22" customHeight="1" x14ac:dyDescent="0.2"/>
    <row r="212" s="5" customFormat="1" ht="22" customHeight="1" x14ac:dyDescent="0.2"/>
    <row r="213" s="5" customFormat="1" ht="22" customHeight="1" x14ac:dyDescent="0.2"/>
    <row r="214" s="5" customFormat="1" ht="22" customHeight="1" x14ac:dyDescent="0.2"/>
    <row r="215" s="5" customFormat="1" ht="22" customHeight="1" x14ac:dyDescent="0.2"/>
    <row r="216" s="5" customFormat="1" ht="22" customHeight="1" x14ac:dyDescent="0.2"/>
    <row r="217" s="5" customFormat="1" ht="22" customHeight="1" x14ac:dyDescent="0.2"/>
    <row r="218" s="5" customFormat="1" ht="22" customHeight="1" x14ac:dyDescent="0.2"/>
    <row r="219" s="5" customFormat="1" ht="22" customHeight="1" x14ac:dyDescent="0.2"/>
    <row r="220" s="5" customFormat="1" ht="22" customHeight="1" x14ac:dyDescent="0.2"/>
    <row r="221" s="5" customFormat="1" ht="22" customHeight="1" x14ac:dyDescent="0.2"/>
    <row r="222" s="5" customFormat="1" ht="22" customHeight="1" x14ac:dyDescent="0.2"/>
    <row r="223" s="5" customFormat="1" ht="22" customHeight="1" x14ac:dyDescent="0.2"/>
    <row r="224" s="5" customFormat="1" ht="22" customHeight="1" x14ac:dyDescent="0.2"/>
    <row r="225" s="5" customFormat="1" ht="22" customHeight="1" x14ac:dyDescent="0.2"/>
    <row r="226" s="5" customFormat="1" ht="22" customHeight="1" x14ac:dyDescent="0.2"/>
    <row r="227" s="5" customFormat="1" ht="22" customHeight="1" x14ac:dyDescent="0.2"/>
    <row r="228" s="5" customFormat="1" ht="22" customHeight="1" x14ac:dyDescent="0.2"/>
    <row r="229" s="5" customFormat="1" ht="22" customHeight="1" x14ac:dyDescent="0.2"/>
    <row r="230" s="5" customFormat="1" ht="22" customHeight="1" x14ac:dyDescent="0.2"/>
    <row r="231" s="5" customFormat="1" ht="22" customHeight="1" x14ac:dyDescent="0.2"/>
    <row r="232" s="5" customFormat="1" ht="22" customHeight="1" x14ac:dyDescent="0.2"/>
    <row r="233" s="5" customFormat="1" ht="22" customHeight="1" x14ac:dyDescent="0.2"/>
    <row r="234" s="5" customFormat="1" ht="22" customHeight="1" x14ac:dyDescent="0.2"/>
    <row r="235" s="5" customFormat="1" ht="22" customHeight="1" x14ac:dyDescent="0.2"/>
    <row r="236" s="5" customFormat="1" ht="22" customHeight="1" x14ac:dyDescent="0.2"/>
    <row r="237" s="5" customFormat="1" ht="22" customHeight="1" x14ac:dyDescent="0.2"/>
    <row r="238" s="5" customFormat="1" ht="22" customHeight="1" x14ac:dyDescent="0.2"/>
    <row r="239" s="5" customFormat="1" ht="22" customHeight="1" x14ac:dyDescent="0.2"/>
    <row r="240" s="5" customFormat="1" ht="22" customHeight="1" x14ac:dyDescent="0.2"/>
    <row r="241" s="5" customFormat="1" ht="22" customHeight="1" x14ac:dyDescent="0.2"/>
    <row r="242" s="5" customFormat="1" ht="22" customHeight="1" x14ac:dyDescent="0.2"/>
    <row r="243" s="5" customFormat="1" ht="22" customHeight="1" x14ac:dyDescent="0.2"/>
    <row r="244" s="5" customFormat="1" ht="22" customHeight="1" x14ac:dyDescent="0.2"/>
    <row r="245" s="5" customFormat="1" ht="22" customHeight="1" x14ac:dyDescent="0.2"/>
    <row r="246" s="5" customFormat="1" ht="22" customHeight="1" x14ac:dyDescent="0.2"/>
    <row r="247" s="5" customFormat="1" ht="22" customHeight="1" x14ac:dyDescent="0.2"/>
    <row r="248" s="5" customFormat="1" ht="22" customHeight="1" x14ac:dyDescent="0.2"/>
    <row r="249" s="5" customFormat="1" ht="22" customHeight="1" x14ac:dyDescent="0.2"/>
    <row r="250" s="5" customFormat="1" ht="22" customHeight="1" x14ac:dyDescent="0.2"/>
    <row r="251" s="5" customFormat="1" ht="22" customHeight="1" x14ac:dyDescent="0.2"/>
    <row r="252" s="5" customFormat="1" ht="22" customHeight="1" x14ac:dyDescent="0.2"/>
    <row r="253" s="5" customFormat="1" ht="22" customHeight="1" x14ac:dyDescent="0.2"/>
    <row r="254" s="5" customFormat="1" ht="22" customHeight="1" x14ac:dyDescent="0.2"/>
    <row r="255" s="5" customFormat="1" ht="22" customHeight="1" x14ac:dyDescent="0.2"/>
    <row r="256" s="5" customFormat="1" ht="22" customHeight="1" x14ac:dyDescent="0.2"/>
    <row r="257" s="5" customFormat="1" ht="22" customHeight="1" x14ac:dyDescent="0.2"/>
    <row r="258" s="5" customFormat="1" ht="22" customHeight="1" x14ac:dyDescent="0.2"/>
    <row r="259" s="5" customFormat="1" ht="22" customHeight="1" x14ac:dyDescent="0.2"/>
    <row r="260" s="5" customFormat="1" ht="22" customHeight="1" x14ac:dyDescent="0.2"/>
    <row r="261" s="5" customFormat="1" ht="22" customHeight="1" x14ac:dyDescent="0.2"/>
    <row r="262" s="5" customFormat="1" ht="22" customHeight="1" x14ac:dyDescent="0.2"/>
    <row r="263" s="5" customFormat="1" ht="22" customHeight="1" x14ac:dyDescent="0.2"/>
    <row r="264" s="5" customFormat="1" ht="22" customHeight="1" x14ac:dyDescent="0.2"/>
    <row r="265" s="5" customFormat="1" ht="22" customHeight="1" x14ac:dyDescent="0.2"/>
    <row r="266" s="5" customFormat="1" ht="22" customHeight="1" x14ac:dyDescent="0.2"/>
    <row r="267" s="5" customFormat="1" ht="22" customHeight="1" x14ac:dyDescent="0.2"/>
    <row r="268" s="5" customFormat="1" ht="22" customHeight="1" x14ac:dyDescent="0.2"/>
    <row r="269" s="5" customFormat="1" ht="22" customHeight="1" x14ac:dyDescent="0.2"/>
    <row r="270" s="5" customFormat="1" ht="22" customHeight="1" x14ac:dyDescent="0.2"/>
    <row r="271" s="5" customFormat="1" ht="22" customHeight="1" x14ac:dyDescent="0.2"/>
    <row r="272" s="5" customFormat="1" ht="22" customHeight="1" x14ac:dyDescent="0.2"/>
    <row r="273" s="5" customFormat="1" ht="22" customHeight="1" x14ac:dyDescent="0.2"/>
    <row r="274" s="5" customFormat="1" ht="22" customHeight="1" x14ac:dyDescent="0.2"/>
    <row r="275" s="5" customFormat="1" ht="22" customHeight="1" x14ac:dyDescent="0.2"/>
    <row r="276" s="5" customFormat="1" ht="22" customHeight="1" x14ac:dyDescent="0.2"/>
    <row r="277" s="5" customFormat="1" ht="22" customHeight="1" x14ac:dyDescent="0.2"/>
    <row r="278" s="5" customFormat="1" ht="22" customHeight="1" x14ac:dyDescent="0.2"/>
    <row r="279" s="5" customFormat="1" ht="22" customHeight="1" x14ac:dyDescent="0.2"/>
    <row r="280" s="5" customFormat="1" ht="22" customHeight="1" x14ac:dyDescent="0.2"/>
    <row r="281" s="5" customFormat="1" ht="22" customHeight="1" x14ac:dyDescent="0.2"/>
    <row r="282" s="5" customFormat="1" ht="22" customHeight="1" x14ac:dyDescent="0.2"/>
    <row r="283" s="5" customFormat="1" ht="22" customHeight="1" x14ac:dyDescent="0.2"/>
    <row r="284" s="5" customFormat="1" ht="22" customHeight="1" x14ac:dyDescent="0.2"/>
    <row r="285" s="5" customFormat="1" ht="22" customHeight="1" x14ac:dyDescent="0.2"/>
    <row r="286" s="5" customFormat="1" ht="22" customHeight="1" x14ac:dyDescent="0.2"/>
    <row r="287" s="5" customFormat="1" ht="22" customHeight="1" x14ac:dyDescent="0.2"/>
    <row r="288" s="5" customFormat="1" ht="22" customHeight="1" x14ac:dyDescent="0.2"/>
    <row r="289" s="5" customFormat="1" ht="22" customHeight="1" x14ac:dyDescent="0.2"/>
    <row r="290" s="5" customFormat="1" ht="22" customHeight="1" x14ac:dyDescent="0.2"/>
    <row r="291" s="5" customFormat="1" ht="22" customHeight="1" x14ac:dyDescent="0.2"/>
    <row r="292" s="5" customFormat="1" ht="22" customHeight="1" x14ac:dyDescent="0.2"/>
    <row r="293" s="5" customFormat="1" ht="22" customHeight="1" x14ac:dyDescent="0.2"/>
    <row r="294" s="5" customFormat="1" ht="22" customHeight="1" x14ac:dyDescent="0.2"/>
    <row r="295" s="5" customFormat="1" ht="22" customHeight="1" x14ac:dyDescent="0.2"/>
    <row r="296" s="5" customFormat="1" ht="22" customHeight="1" x14ac:dyDescent="0.2"/>
    <row r="297" s="5" customFormat="1" ht="22" customHeight="1" x14ac:dyDescent="0.2"/>
    <row r="298" s="5" customFormat="1" ht="22" customHeight="1" x14ac:dyDescent="0.2"/>
    <row r="299" s="5" customFormat="1" ht="22" customHeight="1" x14ac:dyDescent="0.2"/>
    <row r="300" s="5" customFormat="1" ht="22" customHeight="1" x14ac:dyDescent="0.2"/>
    <row r="301" s="5" customFormat="1" ht="22" customHeight="1" x14ac:dyDescent="0.2"/>
    <row r="302" s="5" customFormat="1" ht="22" customHeight="1" x14ac:dyDescent="0.2"/>
    <row r="303" s="5" customFormat="1" ht="22" customHeight="1" x14ac:dyDescent="0.2"/>
    <row r="304" s="5" customFormat="1" ht="22" customHeight="1" x14ac:dyDescent="0.2"/>
    <row r="305" s="5" customFormat="1" ht="22" customHeight="1" x14ac:dyDescent="0.2"/>
    <row r="306" s="5" customFormat="1" ht="22" customHeight="1" x14ac:dyDescent="0.2"/>
    <row r="307" s="5" customFormat="1" ht="22" customHeight="1" x14ac:dyDescent="0.2"/>
    <row r="308" s="5" customFormat="1" ht="22" customHeight="1" x14ac:dyDescent="0.2"/>
    <row r="309" s="5" customFormat="1" ht="22" customHeight="1" x14ac:dyDescent="0.2"/>
    <row r="310" s="5" customFormat="1" ht="22" customHeight="1" x14ac:dyDescent="0.2"/>
    <row r="311" s="5" customFormat="1" ht="22" customHeight="1" x14ac:dyDescent="0.2"/>
    <row r="312" s="5" customFormat="1" ht="22" customHeight="1" x14ac:dyDescent="0.2"/>
    <row r="313" s="5" customFormat="1" ht="22" customHeight="1" x14ac:dyDescent="0.2"/>
    <row r="314" s="5" customFormat="1" ht="22" customHeight="1" x14ac:dyDescent="0.2"/>
    <row r="315" s="5" customFormat="1" ht="22" customHeight="1" x14ac:dyDescent="0.2"/>
    <row r="316" s="5" customFormat="1" ht="22" customHeight="1" x14ac:dyDescent="0.2"/>
    <row r="317" s="5" customFormat="1" ht="22" customHeight="1" x14ac:dyDescent="0.2"/>
    <row r="318" s="5" customFormat="1" ht="22" customHeight="1" x14ac:dyDescent="0.2"/>
    <row r="319" s="5" customFormat="1" ht="22" customHeight="1" x14ac:dyDescent="0.2"/>
    <row r="320" s="5" customFormat="1" ht="22" customHeight="1" x14ac:dyDescent="0.2"/>
    <row r="321" s="5" customFormat="1" ht="22" customHeight="1" x14ac:dyDescent="0.2"/>
    <row r="322" s="5" customFormat="1" ht="22" customHeight="1" x14ac:dyDescent="0.2"/>
    <row r="323" s="5" customFormat="1" ht="22" customHeight="1" x14ac:dyDescent="0.2"/>
    <row r="324" s="5" customFormat="1" ht="22" customHeight="1" x14ac:dyDescent="0.2"/>
    <row r="325" s="5" customFormat="1" ht="22" customHeight="1" x14ac:dyDescent="0.2"/>
    <row r="326" s="5" customFormat="1" ht="22" customHeight="1" x14ac:dyDescent="0.2"/>
    <row r="327" s="5" customFormat="1" ht="22" customHeight="1" x14ac:dyDescent="0.2"/>
    <row r="328" s="5" customFormat="1" ht="22" customHeight="1" x14ac:dyDescent="0.2"/>
    <row r="329" s="5" customFormat="1" ht="22" customHeight="1" x14ac:dyDescent="0.2"/>
    <row r="330" s="5" customFormat="1" ht="22" customHeight="1" x14ac:dyDescent="0.2"/>
    <row r="331" s="5" customFormat="1" ht="22" customHeight="1" x14ac:dyDescent="0.2"/>
    <row r="332" s="5" customFormat="1" ht="22" customHeight="1" x14ac:dyDescent="0.2"/>
    <row r="333" s="5" customFormat="1" ht="22" customHeight="1" x14ac:dyDescent="0.2"/>
    <row r="334" s="5" customFormat="1" ht="22" customHeight="1" x14ac:dyDescent="0.2"/>
    <row r="335" s="5" customFormat="1" ht="22" customHeight="1" x14ac:dyDescent="0.2"/>
    <row r="336" s="5" customFormat="1" ht="22" customHeight="1" x14ac:dyDescent="0.2"/>
    <row r="337" s="5" customFormat="1" ht="22" customHeight="1" x14ac:dyDescent="0.2"/>
    <row r="338" s="5" customFormat="1" ht="22" customHeight="1" x14ac:dyDescent="0.2"/>
    <row r="339" s="5" customFormat="1" ht="22" customHeight="1" x14ac:dyDescent="0.2"/>
    <row r="340" s="5" customFormat="1" ht="22" customHeight="1" x14ac:dyDescent="0.2"/>
    <row r="341" s="5" customFormat="1" ht="22" customHeight="1" x14ac:dyDescent="0.2"/>
    <row r="342" s="5" customFormat="1" ht="22" customHeight="1" x14ac:dyDescent="0.2"/>
    <row r="343" s="5" customFormat="1" ht="22" customHeight="1" x14ac:dyDescent="0.2"/>
    <row r="344" s="5" customFormat="1" ht="22" customHeight="1" x14ac:dyDescent="0.2"/>
    <row r="345" s="5" customFormat="1" ht="22" customHeight="1" x14ac:dyDescent="0.2"/>
    <row r="346" s="5" customFormat="1" ht="22" customHeight="1" x14ac:dyDescent="0.2"/>
    <row r="347" s="5" customFormat="1" ht="22" customHeight="1" x14ac:dyDescent="0.2"/>
    <row r="348" s="5" customFormat="1" ht="22" customHeight="1" x14ac:dyDescent="0.2"/>
    <row r="349" s="5" customFormat="1" ht="22" customHeight="1" x14ac:dyDescent="0.2"/>
    <row r="350" s="5" customFormat="1" ht="22" customHeight="1" x14ac:dyDescent="0.2"/>
    <row r="351" s="5" customFormat="1" ht="22" customHeight="1" x14ac:dyDescent="0.2"/>
    <row r="352" s="5" customFormat="1" ht="22" customHeight="1" x14ac:dyDescent="0.2"/>
    <row r="353" s="5" customFormat="1" ht="22" customHeight="1" x14ac:dyDescent="0.2"/>
    <row r="354" s="5" customFormat="1" ht="22" customHeight="1" x14ac:dyDescent="0.2"/>
    <row r="355" s="5" customFormat="1" ht="22" customHeight="1" x14ac:dyDescent="0.2"/>
    <row r="356" s="5" customFormat="1" ht="22" customHeight="1" x14ac:dyDescent="0.2"/>
    <row r="357" s="5" customFormat="1" ht="22" customHeight="1" x14ac:dyDescent="0.2"/>
    <row r="358" s="5" customFormat="1" ht="22" customHeight="1" x14ac:dyDescent="0.2"/>
    <row r="359" s="5" customFormat="1" ht="22" customHeight="1" x14ac:dyDescent="0.2"/>
  </sheetData>
  <sheetProtection sheet="1" objects="1" scenarios="1" selectLockedCells="1"/>
  <mergeCells count="1">
    <mergeCell ref="B26:I28"/>
  </mergeCells>
  <phoneticPr fontId="6" type="noConversion"/>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CD1A6-0FD0-4348-BD7F-6320A0A364E9}">
  <dimension ref="A1:M230"/>
  <sheetViews>
    <sheetView showZeros="0" zoomScaleNormal="100" workbookViewId="0">
      <selection activeCell="C23" sqref="C23"/>
    </sheetView>
  </sheetViews>
  <sheetFormatPr baseColWidth="10" defaultColWidth="10.83203125" defaultRowHeight="16" x14ac:dyDescent="0.2"/>
  <cols>
    <col min="1" max="1" width="5.33203125" style="3" customWidth="1"/>
    <col min="2" max="2" width="18.1640625" style="3" customWidth="1"/>
    <col min="3" max="3" width="31.83203125" style="3" customWidth="1"/>
    <col min="4" max="4" width="28.1640625" style="3" customWidth="1"/>
    <col min="5" max="8" width="10.83203125" style="3"/>
    <col min="9" max="9" width="16" style="3" customWidth="1"/>
    <col min="10" max="16384" width="10.83203125" style="3"/>
  </cols>
  <sheetData>
    <row r="1" spans="1:13" s="10" customFormat="1" ht="30" customHeight="1" x14ac:dyDescent="0.2">
      <c r="A1" s="9"/>
      <c r="B1" s="9" t="s">
        <v>190</v>
      </c>
      <c r="C1" s="9"/>
      <c r="D1" s="9"/>
      <c r="E1" s="9"/>
      <c r="F1" s="9"/>
      <c r="G1" s="9"/>
      <c r="H1" s="9"/>
      <c r="I1" s="51"/>
      <c r="J1" s="52" t="s">
        <v>285</v>
      </c>
      <c r="K1" s="52"/>
      <c r="L1" s="52"/>
      <c r="M1" s="52"/>
    </row>
    <row r="2" spans="1:13" s="4" customFormat="1" ht="22" customHeight="1" thickBot="1" x14ac:dyDescent="0.25">
      <c r="I2" s="49"/>
      <c r="J2" s="45"/>
      <c r="K2" s="54"/>
      <c r="L2" s="54"/>
      <c r="M2" s="54"/>
    </row>
    <row r="3" spans="1:13" s="4" customFormat="1" ht="22" customHeight="1" thickBot="1" x14ac:dyDescent="0.25">
      <c r="B3" s="4" t="s">
        <v>136</v>
      </c>
      <c r="C3" s="288">
        <f>'Quick Input'!FP5</f>
        <v>0</v>
      </c>
      <c r="D3" s="8" t="s">
        <v>10</v>
      </c>
      <c r="I3" s="49" t="s">
        <v>136</v>
      </c>
      <c r="J3" s="45"/>
      <c r="K3" s="54"/>
      <c r="L3" s="54"/>
      <c r="M3" s="54"/>
    </row>
    <row r="4" spans="1:13" s="4" customFormat="1" ht="22" customHeight="1" thickBot="1" x14ac:dyDescent="0.25">
      <c r="B4" s="4" t="s">
        <v>137</v>
      </c>
      <c r="C4" s="288">
        <f>'Quick Input'!FQ5</f>
        <v>0</v>
      </c>
      <c r="D4" s="8" t="s">
        <v>10</v>
      </c>
      <c r="I4" s="49" t="s">
        <v>137</v>
      </c>
      <c r="J4" s="45"/>
      <c r="K4" s="54"/>
      <c r="L4" s="54"/>
      <c r="M4" s="54"/>
    </row>
    <row r="5" spans="1:13" s="4" customFormat="1" ht="22" customHeight="1" thickBot="1" x14ac:dyDescent="0.25">
      <c r="B5" s="4" t="s">
        <v>359</v>
      </c>
      <c r="C5" s="289">
        <f>'Quick Input'!FR5</f>
        <v>0</v>
      </c>
      <c r="D5" s="8" t="s">
        <v>362</v>
      </c>
      <c r="I5" s="49" t="s">
        <v>359</v>
      </c>
      <c r="J5" s="45" t="str">
        <f>IF(Info!C9="Male","13.8 - 21.8","13.1 - 20.7")</f>
        <v>13.1 - 20.7</v>
      </c>
      <c r="K5" s="54"/>
      <c r="L5" s="54"/>
      <c r="M5" s="54"/>
    </row>
    <row r="6" spans="1:13" s="4" customFormat="1" ht="22" customHeight="1" thickBot="1" x14ac:dyDescent="0.25">
      <c r="B6" s="4" t="s">
        <v>138</v>
      </c>
      <c r="C6" s="288">
        <f>'Quick Input'!FS5</f>
        <v>0</v>
      </c>
      <c r="D6" s="8" t="s">
        <v>10</v>
      </c>
      <c r="I6" s="49" t="s">
        <v>138</v>
      </c>
      <c r="J6" s="45"/>
      <c r="K6" s="54"/>
      <c r="L6" s="54"/>
      <c r="M6" s="54"/>
    </row>
    <row r="7" spans="1:13" s="4" customFormat="1" ht="22" customHeight="1" thickBot="1" x14ac:dyDescent="0.25">
      <c r="B7" s="4" t="s">
        <v>360</v>
      </c>
      <c r="C7" s="289">
        <f>'Quick Input'!FT5</f>
        <v>0</v>
      </c>
      <c r="D7" s="8" t="s">
        <v>362</v>
      </c>
      <c r="I7" s="49" t="s">
        <v>360</v>
      </c>
      <c r="J7" s="45" t="str">
        <f>IF(Info!C9="Male","11.4 - 18.6","11.0 - 17.8")</f>
        <v>11.0 - 17.8</v>
      </c>
      <c r="K7" s="54"/>
      <c r="L7" s="54"/>
      <c r="M7" s="54"/>
    </row>
    <row r="8" spans="1:13" s="4" customFormat="1" ht="22" customHeight="1" thickBot="1" x14ac:dyDescent="0.25">
      <c r="B8" s="4" t="s">
        <v>139</v>
      </c>
      <c r="C8" s="288">
        <f>'Quick Input'!FU5</f>
        <v>0</v>
      </c>
      <c r="D8" s="8" t="s">
        <v>10</v>
      </c>
      <c r="I8" s="49" t="s">
        <v>139</v>
      </c>
      <c r="J8" s="45"/>
      <c r="K8" s="54"/>
      <c r="L8" s="54"/>
      <c r="M8" s="54"/>
    </row>
    <row r="9" spans="1:13" s="4" customFormat="1" ht="22" customHeight="1" thickBot="1" x14ac:dyDescent="0.25">
      <c r="B9" s="4" t="s">
        <v>361</v>
      </c>
      <c r="C9" s="290">
        <f>'Quick Input'!FV5</f>
        <v>0</v>
      </c>
      <c r="D9" s="8" t="s">
        <v>217</v>
      </c>
      <c r="I9" s="49" t="s">
        <v>361</v>
      </c>
      <c r="J9" s="45" t="str">
        <f>IF(Info!C9="Male","11.5 - 19.9","11.4 - 19.8")</f>
        <v>11.4 - 19.8</v>
      </c>
      <c r="K9" s="54"/>
      <c r="L9" s="54"/>
      <c r="M9" s="54"/>
    </row>
    <row r="10" spans="1:13" s="4" customFormat="1" ht="22" customHeight="1" thickBot="1" x14ac:dyDescent="0.25">
      <c r="B10" s="4" t="s">
        <v>140</v>
      </c>
      <c r="C10" s="288">
        <f>'Quick Input'!FW5</f>
        <v>0</v>
      </c>
      <c r="D10" s="8" t="s">
        <v>10</v>
      </c>
      <c r="I10" s="49" t="s">
        <v>140</v>
      </c>
      <c r="J10" s="45"/>
      <c r="K10" s="54"/>
      <c r="L10" s="54"/>
      <c r="M10" s="54"/>
    </row>
    <row r="11" spans="1:13" s="4" customFormat="1" ht="22" customHeight="1" thickBot="1" x14ac:dyDescent="0.25">
      <c r="B11" s="4" t="s">
        <v>141</v>
      </c>
      <c r="C11" s="288">
        <f>'Quick Input'!FX5</f>
        <v>0</v>
      </c>
      <c r="D11" s="8" t="s">
        <v>10</v>
      </c>
      <c r="I11" s="49" t="s">
        <v>141</v>
      </c>
      <c r="J11" s="45"/>
      <c r="K11" s="54"/>
      <c r="L11" s="54"/>
      <c r="M11" s="54"/>
    </row>
    <row r="12" spans="1:13" s="4" customFormat="1" ht="22" customHeight="1" x14ac:dyDescent="0.2">
      <c r="J12" s="45"/>
      <c r="K12" s="54"/>
      <c r="L12" s="54"/>
      <c r="M12" s="54"/>
    </row>
    <row r="13" spans="1:13" s="12" customFormat="1" ht="30" customHeight="1" x14ac:dyDescent="0.2">
      <c r="A13" s="9"/>
      <c r="B13" s="9" t="s">
        <v>142</v>
      </c>
      <c r="C13" s="9"/>
      <c r="D13" s="9"/>
      <c r="E13" s="9"/>
      <c r="F13" s="9"/>
      <c r="G13" s="9"/>
      <c r="H13" s="9"/>
    </row>
    <row r="14" spans="1:13" s="4" customFormat="1" ht="22" customHeight="1" thickBot="1" x14ac:dyDescent="0.25">
      <c r="B14" s="11"/>
    </row>
    <row r="15" spans="1:13" s="4" customFormat="1" ht="115" customHeight="1" thickBot="1" x14ac:dyDescent="0.25">
      <c r="B15" s="291">
        <f>'Quick Input'!FY5</f>
        <v>0</v>
      </c>
      <c r="C15" s="292"/>
      <c r="D15" s="292"/>
      <c r="E15" s="292"/>
      <c r="F15" s="292"/>
      <c r="G15" s="292"/>
      <c r="H15" s="292"/>
      <c r="I15" s="293"/>
    </row>
    <row r="16" spans="1:13" s="4" customFormat="1" ht="22" customHeight="1" x14ac:dyDescent="0.2">
      <c r="B16" s="11"/>
    </row>
    <row r="17" spans="1:12" s="12" customFormat="1" ht="30" customHeight="1" x14ac:dyDescent="0.2">
      <c r="A17" s="9"/>
      <c r="B17" s="9" t="s">
        <v>189</v>
      </c>
      <c r="C17" s="9"/>
      <c r="D17" s="9"/>
      <c r="E17" s="9"/>
      <c r="F17" s="9"/>
      <c r="G17" s="9"/>
      <c r="H17" s="9"/>
      <c r="J17" s="52" t="s">
        <v>286</v>
      </c>
      <c r="K17" s="52" t="s">
        <v>287</v>
      </c>
      <c r="L17" s="52" t="s">
        <v>288</v>
      </c>
    </row>
    <row r="18" spans="1:12" s="4" customFormat="1" ht="22" customHeight="1" thickBot="1" x14ac:dyDescent="0.25">
      <c r="B18" s="11"/>
      <c r="J18" s="46"/>
      <c r="K18" s="47"/>
      <c r="L18" s="48"/>
    </row>
    <row r="19" spans="1:12" s="4" customFormat="1" ht="22" customHeight="1" thickBot="1" x14ac:dyDescent="0.25">
      <c r="B19" s="4" t="s">
        <v>147</v>
      </c>
      <c r="C19" s="252">
        <f>'Quick Input'!FZ5</f>
        <v>0</v>
      </c>
      <c r="D19" s="8" t="s">
        <v>57</v>
      </c>
      <c r="I19" s="4" t="s">
        <v>147</v>
      </c>
      <c r="J19" s="46" t="s">
        <v>363</v>
      </c>
      <c r="K19" s="47" t="s">
        <v>364</v>
      </c>
      <c r="L19" s="48" t="s">
        <v>365</v>
      </c>
    </row>
    <row r="20" spans="1:12" s="4" customFormat="1" ht="22" customHeight="1" thickBot="1" x14ac:dyDescent="0.25">
      <c r="B20" s="4" t="s">
        <v>148</v>
      </c>
      <c r="C20" s="288">
        <f>'Quick Input'!GA5</f>
        <v>0</v>
      </c>
      <c r="D20" s="8" t="s">
        <v>10</v>
      </c>
      <c r="I20" s="4" t="s">
        <v>148</v>
      </c>
      <c r="J20" s="46"/>
      <c r="K20" s="47"/>
      <c r="L20" s="48"/>
    </row>
    <row r="21" spans="1:12" s="4" customFormat="1" ht="22" customHeight="1" thickBot="1" x14ac:dyDescent="0.25">
      <c r="B21" s="4" t="s">
        <v>149</v>
      </c>
      <c r="C21" s="294">
        <f>'Quick Input'!GB5</f>
        <v>0</v>
      </c>
      <c r="D21" s="8" t="s">
        <v>145</v>
      </c>
      <c r="I21" s="4" t="s">
        <v>149</v>
      </c>
      <c r="J21" s="46" t="s">
        <v>366</v>
      </c>
      <c r="K21" s="47"/>
      <c r="L21" s="48" t="s">
        <v>367</v>
      </c>
    </row>
    <row r="22" spans="1:12" s="4" customFormat="1" ht="22" customHeight="1" thickBot="1" x14ac:dyDescent="0.25">
      <c r="B22" s="4" t="s">
        <v>150</v>
      </c>
      <c r="C22" s="294">
        <f>'Quick Input'!GC5</f>
        <v>0</v>
      </c>
      <c r="D22" s="8" t="s">
        <v>145</v>
      </c>
      <c r="I22" s="4" t="s">
        <v>150</v>
      </c>
      <c r="J22" s="46" t="s">
        <v>298</v>
      </c>
      <c r="K22" s="47" t="s">
        <v>374</v>
      </c>
      <c r="L22" s="48" t="s">
        <v>347</v>
      </c>
    </row>
    <row r="23" spans="1:12" s="4" customFormat="1" ht="22" customHeight="1" thickBot="1" x14ac:dyDescent="0.25">
      <c r="B23" s="4" t="s">
        <v>151</v>
      </c>
      <c r="C23" s="295">
        <f>'Quick Input'!GD5</f>
        <v>0</v>
      </c>
      <c r="D23" s="8" t="s">
        <v>219</v>
      </c>
      <c r="I23" s="4" t="s">
        <v>151</v>
      </c>
      <c r="J23" s="46" t="s">
        <v>370</v>
      </c>
      <c r="K23" s="47" t="s">
        <v>373</v>
      </c>
      <c r="L23" s="48" t="s">
        <v>357</v>
      </c>
    </row>
    <row r="24" spans="1:12" s="4" customFormat="1" ht="22" customHeight="1" thickBot="1" x14ac:dyDescent="0.25">
      <c r="B24" s="4" t="s">
        <v>152</v>
      </c>
      <c r="C24" s="296">
        <f>'Quick Input'!GE5</f>
        <v>0</v>
      </c>
      <c r="D24" s="8" t="s">
        <v>227</v>
      </c>
      <c r="I24" s="4" t="s">
        <v>152</v>
      </c>
      <c r="J24" s="46" t="s">
        <v>372</v>
      </c>
      <c r="K24" s="47"/>
      <c r="L24" s="48" t="s">
        <v>371</v>
      </c>
    </row>
    <row r="25" spans="1:12" s="4" customFormat="1" ht="22" customHeight="1" thickBot="1" x14ac:dyDescent="0.25">
      <c r="B25" s="4" t="s">
        <v>153</v>
      </c>
      <c r="C25" s="297">
        <f>'Quick Input'!GF5</f>
        <v>0</v>
      </c>
      <c r="D25" s="8"/>
      <c r="I25" s="4" t="s">
        <v>153</v>
      </c>
      <c r="J25" s="46" t="s">
        <v>369</v>
      </c>
      <c r="K25" s="47" t="s">
        <v>375</v>
      </c>
      <c r="L25" s="48" t="s">
        <v>368</v>
      </c>
    </row>
    <row r="26" spans="1:12" s="4" customFormat="1" ht="22" customHeight="1" thickBot="1" x14ac:dyDescent="0.25">
      <c r="B26" s="4" t="s">
        <v>156</v>
      </c>
      <c r="C26" s="288">
        <f>'Quick Input'!GG5</f>
        <v>0</v>
      </c>
      <c r="D26" s="8" t="s">
        <v>10</v>
      </c>
      <c r="I26" s="4" t="s">
        <v>156</v>
      </c>
      <c r="J26" s="46" t="s">
        <v>333</v>
      </c>
      <c r="K26" s="47"/>
      <c r="L26" s="48" t="s">
        <v>376</v>
      </c>
    </row>
    <row r="27" spans="1:12" s="4" customFormat="1" ht="22" customHeight="1" thickBot="1" x14ac:dyDescent="0.25">
      <c r="B27" s="4" t="s">
        <v>228</v>
      </c>
      <c r="C27" s="288">
        <f>'Quick Input'!GH5</f>
        <v>0</v>
      </c>
      <c r="D27" s="8" t="s">
        <v>10</v>
      </c>
      <c r="I27" s="4" t="s">
        <v>228</v>
      </c>
      <c r="J27" s="46"/>
      <c r="K27" s="47"/>
      <c r="L27" s="48"/>
    </row>
    <row r="28" spans="1:12" s="4" customFormat="1" ht="22" customHeight="1" thickBot="1" x14ac:dyDescent="0.25">
      <c r="B28" s="4" t="s">
        <v>154</v>
      </c>
      <c r="C28" s="298">
        <f>'Quick Input'!GI5</f>
        <v>0</v>
      </c>
      <c r="D28" s="8" t="s">
        <v>9</v>
      </c>
      <c r="I28" s="4" t="s">
        <v>154</v>
      </c>
      <c r="J28" s="46" t="s">
        <v>298</v>
      </c>
      <c r="K28" s="47"/>
      <c r="L28" s="48" t="s">
        <v>367</v>
      </c>
    </row>
    <row r="29" spans="1:12" s="4" customFormat="1" ht="22" customHeight="1" thickBot="1" x14ac:dyDescent="0.25">
      <c r="B29" s="4" t="s">
        <v>381</v>
      </c>
      <c r="C29" s="288">
        <f>'Quick Input'!GJ5</f>
        <v>0</v>
      </c>
      <c r="D29" s="8" t="s">
        <v>10</v>
      </c>
      <c r="I29" s="49" t="s">
        <v>381</v>
      </c>
      <c r="J29" s="46"/>
      <c r="K29" s="47"/>
      <c r="L29" s="48"/>
    </row>
    <row r="30" spans="1:12" s="4" customFormat="1" ht="22" customHeight="1" thickBot="1" x14ac:dyDescent="0.25">
      <c r="B30" s="4" t="s">
        <v>155</v>
      </c>
      <c r="C30" s="299">
        <f>'Quick Input'!GK5</f>
        <v>0</v>
      </c>
      <c r="D30" s="8" t="s">
        <v>56</v>
      </c>
      <c r="I30" s="4" t="s">
        <v>155</v>
      </c>
      <c r="J30" s="46" t="s">
        <v>377</v>
      </c>
      <c r="K30" s="47"/>
      <c r="L30" s="48" t="s">
        <v>378</v>
      </c>
    </row>
    <row r="31" spans="1:12" s="4" customFormat="1" ht="22" customHeight="1" thickBot="1" x14ac:dyDescent="0.25">
      <c r="B31" s="4" t="s">
        <v>163</v>
      </c>
      <c r="C31" s="252">
        <f>'Quick Input'!GL5</f>
        <v>0</v>
      </c>
      <c r="D31" s="8" t="s">
        <v>57</v>
      </c>
      <c r="I31" s="4" t="s">
        <v>163</v>
      </c>
      <c r="J31" s="46"/>
      <c r="K31" s="47"/>
      <c r="L31" s="48" t="s">
        <v>383</v>
      </c>
    </row>
    <row r="32" spans="1:12" s="4" customFormat="1" ht="22" customHeight="1" thickBot="1" x14ac:dyDescent="0.25">
      <c r="B32" s="4" t="s">
        <v>379</v>
      </c>
      <c r="C32" s="300">
        <f>'Quick Input'!GM5</f>
        <v>0</v>
      </c>
      <c r="D32" s="8" t="s">
        <v>29</v>
      </c>
      <c r="I32" s="4" t="s">
        <v>379</v>
      </c>
      <c r="J32" s="46" t="s">
        <v>339</v>
      </c>
      <c r="K32" s="47" t="s">
        <v>340</v>
      </c>
      <c r="L32" s="48" t="s">
        <v>341</v>
      </c>
    </row>
    <row r="33" spans="1:12" s="4" customFormat="1" ht="22" customHeight="1" thickBot="1" x14ac:dyDescent="0.25">
      <c r="B33" s="4" t="s">
        <v>380</v>
      </c>
      <c r="C33" s="232">
        <f>'Quick Input'!GN5</f>
        <v>0</v>
      </c>
      <c r="D33" s="8" t="s">
        <v>9</v>
      </c>
      <c r="I33" s="4" t="s">
        <v>380</v>
      </c>
      <c r="J33" s="46" t="s">
        <v>339</v>
      </c>
      <c r="K33" s="47" t="s">
        <v>342</v>
      </c>
      <c r="L33" s="48" t="s">
        <v>343</v>
      </c>
    </row>
    <row r="34" spans="1:12" s="4" customFormat="1" ht="22" customHeight="1" thickBot="1" x14ac:dyDescent="0.25">
      <c r="B34" s="4" t="s">
        <v>382</v>
      </c>
      <c r="C34" s="301">
        <f>'Quick Input'!GO5</f>
        <v>0</v>
      </c>
      <c r="D34" s="8" t="s">
        <v>219</v>
      </c>
      <c r="I34" s="4" t="s">
        <v>382</v>
      </c>
      <c r="J34" s="46" t="s">
        <v>384</v>
      </c>
      <c r="K34" s="47" t="s">
        <v>385</v>
      </c>
      <c r="L34" s="48" t="s">
        <v>386</v>
      </c>
    </row>
    <row r="35" spans="1:12" s="4" customFormat="1" ht="22" customHeight="1" x14ac:dyDescent="0.2">
      <c r="J35" s="46"/>
      <c r="K35" s="47"/>
      <c r="L35" s="48"/>
    </row>
    <row r="36" spans="1:12" s="12" customFormat="1" ht="30" customHeight="1" x14ac:dyDescent="0.2">
      <c r="A36" s="9"/>
      <c r="B36" s="9" t="s">
        <v>191</v>
      </c>
      <c r="C36" s="9"/>
      <c r="D36" s="9"/>
      <c r="E36" s="9"/>
      <c r="F36" s="9"/>
      <c r="G36" s="9"/>
      <c r="H36" s="9"/>
    </row>
    <row r="37" spans="1:12" s="4" customFormat="1" ht="22" customHeight="1" thickBot="1" x14ac:dyDescent="0.25">
      <c r="B37" s="11"/>
    </row>
    <row r="38" spans="1:12" s="4" customFormat="1" ht="115" customHeight="1" x14ac:dyDescent="0.2">
      <c r="B38" s="271">
        <f>'Quick Input'!GP5</f>
        <v>0</v>
      </c>
      <c r="C38" s="272"/>
      <c r="D38" s="272"/>
      <c r="E38" s="272"/>
      <c r="F38" s="272"/>
      <c r="G38" s="272"/>
      <c r="H38" s="272"/>
      <c r="I38" s="273"/>
    </row>
    <row r="39" spans="1:12" s="4" customFormat="1" ht="22" customHeight="1" x14ac:dyDescent="0.2">
      <c r="B39" s="274"/>
      <c r="C39" s="275"/>
      <c r="D39" s="275"/>
      <c r="E39" s="275"/>
      <c r="F39" s="275"/>
      <c r="G39" s="275"/>
      <c r="H39" s="275"/>
      <c r="I39" s="276"/>
    </row>
    <row r="40" spans="1:12" s="4" customFormat="1" ht="17" thickBot="1" x14ac:dyDescent="0.25">
      <c r="B40" s="277"/>
      <c r="C40" s="278"/>
      <c r="D40" s="278"/>
      <c r="E40" s="278"/>
      <c r="F40" s="278"/>
      <c r="G40" s="278"/>
      <c r="H40" s="278"/>
      <c r="I40" s="279"/>
    </row>
    <row r="41" spans="1:12" s="4" customFormat="1" ht="22" customHeight="1" x14ac:dyDescent="0.2"/>
    <row r="42" spans="1:12" s="4" customFormat="1" ht="22" customHeight="1" x14ac:dyDescent="0.2"/>
    <row r="43" spans="1:12" s="4" customFormat="1" ht="22" customHeight="1" x14ac:dyDescent="0.2"/>
    <row r="44" spans="1:12" s="4" customFormat="1" ht="22" customHeight="1" x14ac:dyDescent="0.2"/>
    <row r="45" spans="1:12" s="4" customFormat="1" ht="22" customHeight="1" x14ac:dyDescent="0.2"/>
    <row r="46" spans="1:12" s="4" customFormat="1" ht="22" customHeight="1" x14ac:dyDescent="0.2"/>
    <row r="47" spans="1:12" s="4" customFormat="1" ht="22" customHeight="1" x14ac:dyDescent="0.2"/>
    <row r="48" spans="1:12" s="4" customFormat="1" ht="22" customHeight="1" x14ac:dyDescent="0.2"/>
    <row r="49" s="4" customFormat="1" ht="22" customHeight="1" x14ac:dyDescent="0.2"/>
    <row r="50" s="4" customFormat="1" ht="22" customHeight="1" x14ac:dyDescent="0.2"/>
    <row r="51" s="4" customFormat="1" ht="22" customHeight="1" x14ac:dyDescent="0.2"/>
    <row r="52" s="4" customFormat="1" ht="22" customHeight="1" x14ac:dyDescent="0.2"/>
    <row r="53" s="4" customFormat="1" ht="22" customHeight="1" x14ac:dyDescent="0.2"/>
    <row r="54" s="4" customFormat="1" ht="22" customHeight="1" x14ac:dyDescent="0.2"/>
    <row r="55" s="4" customFormat="1" ht="22" customHeight="1" x14ac:dyDescent="0.2"/>
    <row r="56" s="4" customFormat="1" ht="22" customHeight="1" x14ac:dyDescent="0.2"/>
    <row r="57" s="4" customFormat="1" ht="22" customHeight="1" x14ac:dyDescent="0.2"/>
    <row r="58" s="4" customFormat="1" ht="22" customHeight="1" x14ac:dyDescent="0.2"/>
    <row r="59" s="4" customFormat="1" ht="22" customHeight="1" x14ac:dyDescent="0.2"/>
    <row r="60" s="4" customFormat="1" ht="22" customHeight="1" x14ac:dyDescent="0.2"/>
    <row r="61" s="4" customFormat="1" ht="22" customHeight="1" x14ac:dyDescent="0.2"/>
    <row r="62" s="4" customFormat="1" ht="22" customHeight="1" x14ac:dyDescent="0.2"/>
    <row r="63" s="4" customFormat="1" ht="22" customHeight="1" x14ac:dyDescent="0.2"/>
    <row r="64" s="4" customFormat="1" ht="22" customHeight="1" x14ac:dyDescent="0.2"/>
    <row r="65" s="4" customFormat="1" ht="22" customHeight="1" x14ac:dyDescent="0.2"/>
    <row r="66" s="4" customFormat="1" ht="22" customHeight="1" x14ac:dyDescent="0.2"/>
    <row r="67" s="4" customFormat="1" ht="22" customHeight="1" x14ac:dyDescent="0.2"/>
    <row r="68" s="4" customFormat="1" ht="22" customHeight="1" x14ac:dyDescent="0.2"/>
    <row r="69" s="4" customFormat="1" ht="22" customHeight="1" x14ac:dyDescent="0.2"/>
    <row r="70" s="4" customFormat="1" ht="22" customHeight="1" x14ac:dyDescent="0.2"/>
    <row r="71" s="4" customFormat="1" ht="22" customHeight="1" x14ac:dyDescent="0.2"/>
    <row r="72" s="4" customFormat="1" ht="22" customHeight="1" x14ac:dyDescent="0.2"/>
    <row r="73" s="4" customFormat="1" ht="22" customHeight="1" x14ac:dyDescent="0.2"/>
    <row r="74" s="4" customFormat="1" ht="22" customHeight="1" x14ac:dyDescent="0.2"/>
    <row r="75" s="4" customFormat="1" ht="22" customHeight="1" x14ac:dyDescent="0.2"/>
    <row r="76" s="4" customFormat="1" ht="22" customHeight="1" x14ac:dyDescent="0.2"/>
    <row r="77" s="4" customFormat="1" ht="22" customHeight="1" x14ac:dyDescent="0.2"/>
    <row r="78" s="4" customFormat="1" ht="22" customHeight="1" x14ac:dyDescent="0.2"/>
    <row r="79" s="4" customFormat="1" ht="22" customHeight="1" x14ac:dyDescent="0.2"/>
    <row r="80"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ht="22" customHeight="1" x14ac:dyDescent="0.2"/>
    <row r="156" s="4" customFormat="1" ht="22" customHeight="1" x14ac:dyDescent="0.2"/>
    <row r="157" s="4" customFormat="1" ht="22" customHeight="1" x14ac:dyDescent="0.2"/>
    <row r="158" s="4" customFormat="1" ht="22" customHeight="1" x14ac:dyDescent="0.2"/>
    <row r="159" s="4" customFormat="1" ht="22" customHeight="1" x14ac:dyDescent="0.2"/>
    <row r="160" s="4" customFormat="1" ht="22" customHeight="1" x14ac:dyDescent="0.2"/>
    <row r="161" s="4" customFormat="1" ht="22" customHeight="1" x14ac:dyDescent="0.2"/>
    <row r="162" s="4" customFormat="1" ht="22" customHeight="1" x14ac:dyDescent="0.2"/>
    <row r="163" s="4" customFormat="1" ht="22" customHeight="1" x14ac:dyDescent="0.2"/>
    <row r="164" s="4" customFormat="1" ht="22" customHeight="1" x14ac:dyDescent="0.2"/>
    <row r="165" s="4" customFormat="1" ht="22" customHeight="1" x14ac:dyDescent="0.2"/>
    <row r="166" s="4" customFormat="1" ht="22" customHeight="1" x14ac:dyDescent="0.2"/>
    <row r="167" s="4" customFormat="1" ht="22" customHeight="1" x14ac:dyDescent="0.2"/>
    <row r="168" s="4" customFormat="1" ht="22" customHeight="1" x14ac:dyDescent="0.2"/>
    <row r="169" s="4" customFormat="1" ht="22" customHeight="1" x14ac:dyDescent="0.2"/>
    <row r="170" s="4" customFormat="1" ht="22" customHeight="1" x14ac:dyDescent="0.2"/>
    <row r="171" s="4" customFormat="1" ht="22" customHeight="1" x14ac:dyDescent="0.2"/>
    <row r="172" s="4" customFormat="1" ht="22" customHeight="1" x14ac:dyDescent="0.2"/>
    <row r="173" s="4" customFormat="1" ht="22" customHeight="1" x14ac:dyDescent="0.2"/>
    <row r="174" s="4" customFormat="1" ht="22" customHeight="1" x14ac:dyDescent="0.2"/>
    <row r="175" s="4" customFormat="1" ht="22" customHeight="1" x14ac:dyDescent="0.2"/>
    <row r="176" s="4" customFormat="1" ht="22" customHeight="1" x14ac:dyDescent="0.2"/>
    <row r="177" s="4" customFormat="1" ht="22" customHeight="1" x14ac:dyDescent="0.2"/>
    <row r="178" s="4" customFormat="1" ht="22" customHeight="1" x14ac:dyDescent="0.2"/>
    <row r="179" s="4" customFormat="1" ht="22" customHeight="1" x14ac:dyDescent="0.2"/>
    <row r="180" s="4" customFormat="1" ht="22" customHeight="1" x14ac:dyDescent="0.2"/>
    <row r="181" s="4" customFormat="1" ht="22" customHeight="1" x14ac:dyDescent="0.2"/>
    <row r="182" s="4" customFormat="1" ht="22" customHeight="1" x14ac:dyDescent="0.2"/>
    <row r="183" s="4" customFormat="1" ht="22" customHeight="1" x14ac:dyDescent="0.2"/>
    <row r="184" s="4" customFormat="1" ht="22" customHeight="1" x14ac:dyDescent="0.2"/>
    <row r="185" s="4" customFormat="1" ht="22" customHeight="1" x14ac:dyDescent="0.2"/>
    <row r="186" s="4" customFormat="1" ht="22" customHeight="1" x14ac:dyDescent="0.2"/>
    <row r="187" s="4" customFormat="1" ht="22" customHeight="1" x14ac:dyDescent="0.2"/>
    <row r="188" s="4" customFormat="1" ht="22" customHeight="1" x14ac:dyDescent="0.2"/>
    <row r="189" s="4" customFormat="1" ht="22" customHeight="1" x14ac:dyDescent="0.2"/>
    <row r="190" s="4" customFormat="1" ht="22" customHeight="1" x14ac:dyDescent="0.2"/>
    <row r="191" s="4" customFormat="1" ht="22" customHeight="1" x14ac:dyDescent="0.2"/>
    <row r="192" s="4" customFormat="1" ht="22" customHeight="1" x14ac:dyDescent="0.2"/>
    <row r="193" s="4" customFormat="1" ht="22" customHeight="1" x14ac:dyDescent="0.2"/>
    <row r="194" s="4" customFormat="1" ht="22" customHeight="1" x14ac:dyDescent="0.2"/>
    <row r="195" s="4" customFormat="1" ht="22" customHeight="1" x14ac:dyDescent="0.2"/>
    <row r="196" s="4" customFormat="1" ht="22" customHeight="1" x14ac:dyDescent="0.2"/>
    <row r="197" s="4" customFormat="1" ht="22" customHeight="1" x14ac:dyDescent="0.2"/>
    <row r="198" s="4" customFormat="1" ht="22" customHeight="1" x14ac:dyDescent="0.2"/>
    <row r="199" s="4" customFormat="1" ht="22" customHeight="1" x14ac:dyDescent="0.2"/>
    <row r="200" s="4" customFormat="1" ht="22" customHeight="1" x14ac:dyDescent="0.2"/>
    <row r="201" s="4" customFormat="1" ht="22" customHeight="1" x14ac:dyDescent="0.2"/>
    <row r="202" s="4" customFormat="1" ht="22" customHeight="1" x14ac:dyDescent="0.2"/>
    <row r="203" s="4" customFormat="1" ht="22" customHeight="1" x14ac:dyDescent="0.2"/>
    <row r="204" s="4" customFormat="1" ht="22" customHeight="1" x14ac:dyDescent="0.2"/>
    <row r="205" s="4" customFormat="1" ht="22" customHeight="1" x14ac:dyDescent="0.2"/>
    <row r="206" s="4" customFormat="1" ht="22" customHeight="1" x14ac:dyDescent="0.2"/>
    <row r="207" s="4" customFormat="1" ht="22" customHeight="1" x14ac:dyDescent="0.2"/>
    <row r="208" s="4" customFormat="1" ht="22" customHeight="1" x14ac:dyDescent="0.2"/>
    <row r="209" s="4" customFormat="1" ht="22" customHeight="1" x14ac:dyDescent="0.2"/>
    <row r="210" s="4" customFormat="1" ht="22" customHeight="1" x14ac:dyDescent="0.2"/>
    <row r="211" s="4" customFormat="1" ht="22" customHeight="1" x14ac:dyDescent="0.2"/>
    <row r="212" s="4" customFormat="1" ht="22" customHeight="1" x14ac:dyDescent="0.2"/>
    <row r="213" s="4" customFormat="1" ht="22" customHeight="1" x14ac:dyDescent="0.2"/>
    <row r="214" s="4" customFormat="1" ht="22" customHeight="1" x14ac:dyDescent="0.2"/>
    <row r="215" s="4" customFormat="1" ht="22" customHeight="1" x14ac:dyDescent="0.2"/>
    <row r="216" s="4" customFormat="1" ht="22" customHeight="1" x14ac:dyDescent="0.2"/>
    <row r="217" s="4" customFormat="1" ht="22" customHeight="1" x14ac:dyDescent="0.2"/>
    <row r="218" s="4" customFormat="1" ht="22" customHeight="1" x14ac:dyDescent="0.2"/>
    <row r="219" s="4" customFormat="1" ht="22" customHeight="1" x14ac:dyDescent="0.2"/>
    <row r="220" s="4" customFormat="1" ht="22" customHeight="1" x14ac:dyDescent="0.2"/>
    <row r="221" s="4" customFormat="1" ht="22" customHeight="1" x14ac:dyDescent="0.2"/>
    <row r="222" s="4" customFormat="1" ht="22" customHeight="1" x14ac:dyDescent="0.2"/>
    <row r="223" s="4" customFormat="1" ht="22" customHeight="1" x14ac:dyDescent="0.2"/>
    <row r="224" s="4" customFormat="1" ht="22" customHeight="1" x14ac:dyDescent="0.2"/>
    <row r="225" s="4" customFormat="1" ht="22" customHeight="1" x14ac:dyDescent="0.2"/>
    <row r="226" s="4" customFormat="1" ht="22" customHeight="1" x14ac:dyDescent="0.2"/>
    <row r="227" s="4" customFormat="1" ht="22" customHeight="1" x14ac:dyDescent="0.2"/>
    <row r="228" s="4" customFormat="1" ht="22" customHeight="1" x14ac:dyDescent="0.2"/>
    <row r="229" s="4" customFormat="1" ht="22" customHeight="1" x14ac:dyDescent="0.2"/>
    <row r="230" ht="22" customHeight="1" x14ac:dyDescent="0.2"/>
  </sheetData>
  <sheetProtection sheet="1" objects="1" scenarios="1" selectLockedCells="1"/>
  <mergeCells count="2">
    <mergeCell ref="B15:I15"/>
    <mergeCell ref="B38:I40"/>
  </mergeCells>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CE518-8A67-4442-8619-1CFBB7B0110F}">
  <dimension ref="A1:L359"/>
  <sheetViews>
    <sheetView showZeros="0" zoomScaleNormal="100" workbookViewId="0">
      <selection activeCell="C32" sqref="C32"/>
    </sheetView>
  </sheetViews>
  <sheetFormatPr baseColWidth="10" defaultColWidth="10.83203125" defaultRowHeight="16" x14ac:dyDescent="0.2"/>
  <cols>
    <col min="1" max="1" width="5.33203125" style="3" customWidth="1"/>
    <col min="2" max="2" width="18.1640625" style="3" customWidth="1"/>
    <col min="3" max="3" width="31.83203125" style="3" customWidth="1"/>
    <col min="4" max="4" width="28.1640625" style="3" customWidth="1"/>
    <col min="5" max="8" width="10.83203125" style="3"/>
    <col min="9" max="9" width="17.5" style="3" customWidth="1"/>
    <col min="10" max="16384" width="10.83203125" style="3"/>
  </cols>
  <sheetData>
    <row r="1" spans="1:12" s="10" customFormat="1" ht="30" customHeight="1" x14ac:dyDescent="0.2">
      <c r="A1" s="9"/>
      <c r="B1" s="9" t="s">
        <v>164</v>
      </c>
      <c r="C1" s="9"/>
      <c r="D1" s="9"/>
      <c r="E1" s="9"/>
      <c r="F1" s="9"/>
      <c r="G1" s="9"/>
      <c r="H1" s="9"/>
      <c r="I1" s="59"/>
      <c r="J1" s="52" t="s">
        <v>286</v>
      </c>
      <c r="K1" s="52" t="s">
        <v>287</v>
      </c>
      <c r="L1" s="52" t="s">
        <v>288</v>
      </c>
    </row>
    <row r="2" spans="1:12" s="4" customFormat="1" ht="22" customHeight="1" thickBot="1" x14ac:dyDescent="0.25">
      <c r="I2" s="49"/>
      <c r="J2" s="46"/>
      <c r="K2" s="47"/>
      <c r="L2" s="48"/>
    </row>
    <row r="3" spans="1:12" s="4" customFormat="1" ht="22" customHeight="1" thickBot="1" x14ac:dyDescent="0.25">
      <c r="B3" s="4" t="s">
        <v>165</v>
      </c>
      <c r="C3" s="288">
        <f>'Quick Input'!GQ5</f>
        <v>0</v>
      </c>
      <c r="D3" s="8" t="s">
        <v>10</v>
      </c>
      <c r="I3" s="4" t="s">
        <v>165</v>
      </c>
      <c r="J3" s="46"/>
      <c r="K3" s="47" t="s">
        <v>387</v>
      </c>
      <c r="L3" s="48" t="s">
        <v>334</v>
      </c>
    </row>
    <row r="4" spans="1:12" s="4" customFormat="1" ht="22" customHeight="1" thickBot="1" x14ac:dyDescent="0.25">
      <c r="B4" s="4" t="s">
        <v>166</v>
      </c>
      <c r="C4" s="288">
        <f>'Quick Input'!GR5</f>
        <v>0</v>
      </c>
      <c r="D4" s="8" t="s">
        <v>10</v>
      </c>
      <c r="I4" s="4" t="s">
        <v>166</v>
      </c>
      <c r="J4" s="46" t="s">
        <v>330</v>
      </c>
      <c r="K4" s="47" t="s">
        <v>388</v>
      </c>
      <c r="L4" s="48" t="s">
        <v>389</v>
      </c>
    </row>
    <row r="5" spans="1:12" s="4" customFormat="1" ht="22" customHeight="1" thickBot="1" x14ac:dyDescent="0.25">
      <c r="B5" s="4" t="s">
        <v>231</v>
      </c>
      <c r="C5" s="252">
        <f>'Quick Input'!GS5</f>
        <v>0</v>
      </c>
      <c r="D5" s="8" t="s">
        <v>57</v>
      </c>
      <c r="I5" s="4" t="s">
        <v>231</v>
      </c>
      <c r="J5" s="46"/>
      <c r="K5" s="47"/>
      <c r="L5" s="48"/>
    </row>
    <row r="6" spans="1:12" s="4" customFormat="1" ht="22" customHeight="1" thickBot="1" x14ac:dyDescent="0.25">
      <c r="B6" s="4" t="s">
        <v>230</v>
      </c>
      <c r="C6" s="288">
        <f>'Quick Input'!GT5</f>
        <v>0</v>
      </c>
      <c r="D6" s="8" t="s">
        <v>10</v>
      </c>
      <c r="I6" s="4" t="s">
        <v>230</v>
      </c>
      <c r="J6" s="46"/>
      <c r="K6" s="47"/>
      <c r="L6" s="48"/>
    </row>
    <row r="7" spans="1:12" s="4" customFormat="1" ht="22" customHeight="1" thickBot="1" x14ac:dyDescent="0.25">
      <c r="B7" s="4" t="s">
        <v>167</v>
      </c>
      <c r="C7" s="302">
        <f>'Quick Input'!GU5</f>
        <v>0</v>
      </c>
      <c r="D7" s="8" t="s">
        <v>219</v>
      </c>
      <c r="I7" s="4" t="s">
        <v>167</v>
      </c>
      <c r="J7" s="46" t="s">
        <v>353</v>
      </c>
      <c r="K7" s="58" t="str">
        <f>"5 - 10"</f>
        <v>5 - 10</v>
      </c>
      <c r="L7" s="48">
        <v>10</v>
      </c>
    </row>
    <row r="8" spans="1:12" s="4" customFormat="1" ht="22" customHeight="1" thickBot="1" x14ac:dyDescent="0.25">
      <c r="B8" s="4" t="s">
        <v>168</v>
      </c>
      <c r="C8" s="302">
        <f>'Quick Input'!GV5</f>
        <v>0</v>
      </c>
      <c r="D8" s="8" t="s">
        <v>219</v>
      </c>
      <c r="I8" s="4" t="s">
        <v>168</v>
      </c>
      <c r="J8" s="46" t="s">
        <v>336</v>
      </c>
      <c r="K8" s="47"/>
      <c r="L8" s="48" t="s">
        <v>337</v>
      </c>
    </row>
    <row r="9" spans="1:12" s="4" customFormat="1" ht="22" customHeight="1" thickBot="1" x14ac:dyDescent="0.25">
      <c r="B9" s="4" t="s">
        <v>169</v>
      </c>
      <c r="C9" s="288">
        <f>'Quick Input'!GW5</f>
        <v>0</v>
      </c>
      <c r="D9" s="8" t="s">
        <v>10</v>
      </c>
      <c r="I9" s="4" t="s">
        <v>169</v>
      </c>
      <c r="J9" s="46"/>
      <c r="K9" s="47"/>
      <c r="L9" s="48"/>
    </row>
    <row r="10" spans="1:12" s="4" customFormat="1" ht="22" customHeight="1" thickBot="1" x14ac:dyDescent="0.25">
      <c r="B10" s="4" t="s">
        <v>170</v>
      </c>
      <c r="C10" s="252">
        <f>'Quick Input'!GX5</f>
        <v>0</v>
      </c>
      <c r="D10" s="8" t="s">
        <v>57</v>
      </c>
      <c r="I10" s="4" t="s">
        <v>170</v>
      </c>
      <c r="J10" s="46"/>
      <c r="K10" s="47"/>
      <c r="L10" s="48"/>
    </row>
    <row r="11" spans="1:12" s="4" customFormat="1" ht="22" customHeight="1" thickBot="1" x14ac:dyDescent="0.25">
      <c r="B11" s="4" t="s">
        <v>211</v>
      </c>
      <c r="C11" s="294">
        <f>'Quick Input'!GY5</f>
        <v>0</v>
      </c>
      <c r="D11" s="8" t="s">
        <v>145</v>
      </c>
      <c r="I11" s="4" t="s">
        <v>211</v>
      </c>
      <c r="J11" s="46"/>
      <c r="K11" s="47"/>
      <c r="L11" s="48"/>
    </row>
    <row r="12" spans="1:12" s="4" customFormat="1" ht="22" customHeight="1" thickBot="1" x14ac:dyDescent="0.25">
      <c r="B12" s="4" t="s">
        <v>177</v>
      </c>
      <c r="C12" s="294">
        <f>'Quick Input'!GZ5</f>
        <v>0</v>
      </c>
      <c r="D12" s="8" t="s">
        <v>145</v>
      </c>
      <c r="I12" s="4" t="s">
        <v>177</v>
      </c>
      <c r="J12" s="46"/>
      <c r="K12" s="47"/>
      <c r="L12" s="48" t="s">
        <v>390</v>
      </c>
    </row>
    <row r="13" spans="1:12" s="4" customFormat="1" ht="22" customHeight="1" thickBot="1" x14ac:dyDescent="0.25">
      <c r="B13" s="4" t="s">
        <v>178</v>
      </c>
      <c r="C13" s="299">
        <f>'Quick Input'!HA5</f>
        <v>0</v>
      </c>
      <c r="D13" s="8" t="s">
        <v>56</v>
      </c>
      <c r="I13" s="4" t="s">
        <v>178</v>
      </c>
      <c r="J13" s="46"/>
      <c r="K13" s="47"/>
      <c r="L13" s="48" t="s">
        <v>391</v>
      </c>
    </row>
    <row r="14" spans="1:12" s="4" customFormat="1" ht="22" customHeight="1" thickBot="1" x14ac:dyDescent="0.25">
      <c r="B14" s="4" t="s">
        <v>212</v>
      </c>
      <c r="C14" s="295">
        <f>'Quick Input'!HB5</f>
        <v>0</v>
      </c>
      <c r="D14" s="8" t="s">
        <v>219</v>
      </c>
      <c r="I14" s="4" t="s">
        <v>212</v>
      </c>
      <c r="J14" s="46"/>
      <c r="K14" s="47"/>
      <c r="L14" s="48" t="s">
        <v>357</v>
      </c>
    </row>
    <row r="15" spans="1:12" s="4" customFormat="1" ht="22" customHeight="1" thickBot="1" x14ac:dyDescent="0.25">
      <c r="B15" s="4" t="s">
        <v>179</v>
      </c>
      <c r="C15" s="288">
        <f>'Quick Input'!HC5</f>
        <v>0</v>
      </c>
      <c r="D15" s="8" t="s">
        <v>10</v>
      </c>
      <c r="I15" s="4" t="s">
        <v>179</v>
      </c>
      <c r="J15" s="46"/>
      <c r="K15" s="47"/>
      <c r="L15" s="48" t="s">
        <v>341</v>
      </c>
    </row>
    <row r="16" spans="1:12" s="4" customFormat="1" ht="22" customHeight="1" x14ac:dyDescent="0.2">
      <c r="J16" s="46"/>
      <c r="K16" s="47"/>
      <c r="L16" s="48"/>
    </row>
    <row r="17" spans="1:12" s="12" customFormat="1" ht="30" customHeight="1" x14ac:dyDescent="0.2">
      <c r="A17" s="9"/>
      <c r="B17" s="9" t="s">
        <v>186</v>
      </c>
      <c r="C17" s="9"/>
      <c r="D17" s="9"/>
      <c r="E17" s="9"/>
      <c r="F17" s="9"/>
      <c r="G17" s="9"/>
      <c r="H17" s="9"/>
    </row>
    <row r="18" spans="1:12" s="4" customFormat="1" ht="22" customHeight="1" thickBot="1" x14ac:dyDescent="0.25">
      <c r="B18" s="11"/>
    </row>
    <row r="19" spans="1:12" s="4" customFormat="1" ht="115" customHeight="1" x14ac:dyDescent="0.2">
      <c r="B19" s="271">
        <f>'Quick Input'!HD5</f>
        <v>0</v>
      </c>
      <c r="C19" s="272"/>
      <c r="D19" s="272"/>
      <c r="E19" s="272"/>
      <c r="F19" s="272"/>
      <c r="G19" s="272"/>
      <c r="H19" s="272"/>
      <c r="I19" s="273"/>
    </row>
    <row r="20" spans="1:12" s="4" customFormat="1" ht="22" customHeight="1" x14ac:dyDescent="0.2">
      <c r="B20" s="274"/>
      <c r="C20" s="275"/>
      <c r="D20" s="275"/>
      <c r="E20" s="275"/>
      <c r="F20" s="275"/>
      <c r="G20" s="275"/>
      <c r="H20" s="275"/>
      <c r="I20" s="276"/>
    </row>
    <row r="21" spans="1:12" s="4" customFormat="1" ht="17" thickBot="1" x14ac:dyDescent="0.25">
      <c r="B21" s="277"/>
      <c r="C21" s="278"/>
      <c r="D21" s="278"/>
      <c r="E21" s="278"/>
      <c r="F21" s="278"/>
      <c r="G21" s="278"/>
      <c r="H21" s="278"/>
      <c r="I21" s="279"/>
    </row>
    <row r="22" spans="1:12" s="4" customFormat="1" ht="22" customHeight="1" x14ac:dyDescent="0.2">
      <c r="B22" s="11"/>
    </row>
    <row r="23" spans="1:12" s="10" customFormat="1" ht="30" customHeight="1" x14ac:dyDescent="0.2">
      <c r="A23" s="9"/>
      <c r="B23" s="9" t="s">
        <v>171</v>
      </c>
      <c r="C23" s="9"/>
      <c r="D23" s="9"/>
      <c r="E23" s="9"/>
      <c r="F23" s="9"/>
      <c r="G23" s="9"/>
      <c r="H23" s="9"/>
    </row>
    <row r="24" spans="1:12" s="4" customFormat="1" ht="22" customHeight="1" thickBot="1" x14ac:dyDescent="0.25"/>
    <row r="25" spans="1:12" s="4" customFormat="1" ht="22" customHeight="1" thickBot="1" x14ac:dyDescent="0.25">
      <c r="B25" s="4" t="s">
        <v>172</v>
      </c>
      <c r="C25" s="294">
        <f>'Quick Input'!HE5</f>
        <v>0</v>
      </c>
      <c r="D25" s="8" t="s">
        <v>145</v>
      </c>
    </row>
    <row r="26" spans="1:12" s="4" customFormat="1" ht="22" customHeight="1" thickBot="1" x14ac:dyDescent="0.25">
      <c r="B26" s="4" t="s">
        <v>174</v>
      </c>
      <c r="C26" s="294">
        <f>'Quick Input'!HF5</f>
        <v>0</v>
      </c>
      <c r="D26" s="8" t="s">
        <v>145</v>
      </c>
    </row>
    <row r="27" spans="1:12" s="4" customFormat="1" ht="22" customHeight="1" thickBot="1" x14ac:dyDescent="0.25">
      <c r="B27" s="4" t="s">
        <v>175</v>
      </c>
      <c r="C27" s="294">
        <f>'Quick Input'!HG5</f>
        <v>0</v>
      </c>
      <c r="D27" s="8" t="s">
        <v>145</v>
      </c>
    </row>
    <row r="28" spans="1:12" s="4" customFormat="1" ht="22" customHeight="1" thickBot="1" x14ac:dyDescent="0.25">
      <c r="B28" s="4" t="s">
        <v>208</v>
      </c>
      <c r="C28" s="303">
        <f>'Quick Input'!HH5</f>
        <v>0</v>
      </c>
      <c r="D28" s="8" t="s">
        <v>56</v>
      </c>
    </row>
    <row r="29" spans="1:12" s="4" customFormat="1" ht="22" customHeight="1" x14ac:dyDescent="0.2"/>
    <row r="30" spans="1:12" s="10" customFormat="1" ht="30" customHeight="1" x14ac:dyDescent="0.2">
      <c r="A30" s="9"/>
      <c r="B30" s="9" t="s">
        <v>180</v>
      </c>
      <c r="C30" s="9"/>
      <c r="D30" s="9"/>
      <c r="E30" s="9"/>
      <c r="F30" s="9"/>
      <c r="G30" s="9"/>
      <c r="H30" s="9"/>
      <c r="I30" s="59"/>
      <c r="J30" s="52" t="s">
        <v>286</v>
      </c>
      <c r="K30" s="52" t="s">
        <v>287</v>
      </c>
      <c r="L30" s="52" t="s">
        <v>288</v>
      </c>
    </row>
    <row r="31" spans="1:12" s="4" customFormat="1" ht="22" customHeight="1" thickBot="1" x14ac:dyDescent="0.25">
      <c r="I31" s="49"/>
      <c r="J31" s="46"/>
      <c r="K31" s="47"/>
      <c r="L31" s="48"/>
    </row>
    <row r="32" spans="1:12" s="4" customFormat="1" ht="22" customHeight="1" thickBot="1" x14ac:dyDescent="0.25">
      <c r="B32" s="4" t="s">
        <v>181</v>
      </c>
      <c r="C32" s="252">
        <f>'Quick Input'!HI5</f>
        <v>0</v>
      </c>
      <c r="D32" s="8" t="s">
        <v>57</v>
      </c>
      <c r="I32" s="49" t="s">
        <v>181</v>
      </c>
      <c r="J32" s="46" t="s">
        <v>392</v>
      </c>
      <c r="K32" s="47" t="str">
        <f>"3 - 4"</f>
        <v>3 - 4</v>
      </c>
      <c r="L32" s="48" t="s">
        <v>393</v>
      </c>
    </row>
    <row r="33" spans="1:12" s="4" customFormat="1" ht="22" customHeight="1" thickBot="1" x14ac:dyDescent="0.25">
      <c r="B33" s="4" t="s">
        <v>182</v>
      </c>
      <c r="C33" s="294">
        <f>'Quick Input'!HJ5</f>
        <v>0</v>
      </c>
      <c r="D33" s="8" t="s">
        <v>145</v>
      </c>
      <c r="I33" s="49" t="s">
        <v>182</v>
      </c>
      <c r="J33" s="46" t="s">
        <v>366</v>
      </c>
      <c r="K33" s="47" t="s">
        <v>394</v>
      </c>
      <c r="L33" s="48" t="s">
        <v>395</v>
      </c>
    </row>
    <row r="34" spans="1:12" s="4" customFormat="1" ht="22" customHeight="1" thickBot="1" x14ac:dyDescent="0.25">
      <c r="B34" s="4" t="s">
        <v>183</v>
      </c>
      <c r="C34" s="288">
        <f>'Quick Input'!HK5</f>
        <v>0</v>
      </c>
      <c r="D34" s="8" t="s">
        <v>10</v>
      </c>
      <c r="I34" s="49" t="s">
        <v>183</v>
      </c>
      <c r="J34" s="46"/>
      <c r="K34" s="47"/>
      <c r="L34" s="48"/>
    </row>
    <row r="35" spans="1:12" s="4" customFormat="1" ht="22" customHeight="1" thickBot="1" x14ac:dyDescent="0.25">
      <c r="B35" s="4" t="s">
        <v>184</v>
      </c>
      <c r="C35" s="252">
        <f>'Quick Input'!HL5</f>
        <v>0</v>
      </c>
      <c r="D35" s="8" t="s">
        <v>57</v>
      </c>
      <c r="I35" s="49" t="s">
        <v>184</v>
      </c>
      <c r="J35" s="46"/>
      <c r="K35" s="47"/>
      <c r="L35" s="48"/>
    </row>
    <row r="36" spans="1:12" s="4" customFormat="1" ht="22" customHeight="1" thickBot="1" x14ac:dyDescent="0.25">
      <c r="B36" s="4" t="s">
        <v>185</v>
      </c>
      <c r="C36" s="252">
        <f>'Quick Input'!HM5</f>
        <v>0</v>
      </c>
      <c r="D36" s="8" t="s">
        <v>57</v>
      </c>
      <c r="I36" s="49" t="s">
        <v>185</v>
      </c>
      <c r="J36" s="46"/>
      <c r="K36" s="47"/>
      <c r="L36" s="48"/>
    </row>
    <row r="37" spans="1:12" s="4" customFormat="1" ht="22" customHeight="1" thickBot="1" x14ac:dyDescent="0.25">
      <c r="B37" s="4" t="s">
        <v>396</v>
      </c>
      <c r="C37" s="252">
        <f>'Quick Input'!HN5</f>
        <v>0</v>
      </c>
      <c r="D37" s="8" t="s">
        <v>10</v>
      </c>
      <c r="I37" s="49" t="s">
        <v>396</v>
      </c>
      <c r="J37" s="46"/>
      <c r="K37" s="47"/>
      <c r="L37" s="48"/>
    </row>
    <row r="38" spans="1:12" s="4" customFormat="1" ht="22" customHeight="1" thickBot="1" x14ac:dyDescent="0.25">
      <c r="B38" s="4" t="s">
        <v>397</v>
      </c>
      <c r="C38" s="252">
        <f>'Quick Input'!HO5</f>
        <v>0</v>
      </c>
      <c r="D38" s="8"/>
      <c r="I38" s="49" t="s">
        <v>397</v>
      </c>
      <c r="J38" s="46"/>
      <c r="K38" s="47"/>
      <c r="L38" s="48"/>
    </row>
    <row r="39" spans="1:12" s="4" customFormat="1" ht="22" customHeight="1" x14ac:dyDescent="0.2">
      <c r="J39" s="46"/>
      <c r="K39" s="47"/>
      <c r="L39" s="48"/>
    </row>
    <row r="40" spans="1:12" s="12" customFormat="1" ht="30" customHeight="1" x14ac:dyDescent="0.2">
      <c r="A40" s="9"/>
      <c r="B40" s="9" t="s">
        <v>187</v>
      </c>
      <c r="C40" s="9"/>
      <c r="D40" s="9"/>
      <c r="E40" s="9"/>
      <c r="F40" s="9"/>
      <c r="G40" s="9"/>
      <c r="H40" s="9"/>
    </row>
    <row r="41" spans="1:12" s="4" customFormat="1" ht="22" customHeight="1" thickBot="1" x14ac:dyDescent="0.25">
      <c r="B41" s="11"/>
    </row>
    <row r="42" spans="1:12" s="4" customFormat="1" ht="115" customHeight="1" x14ac:dyDescent="0.2">
      <c r="B42" s="271">
        <f>'Quick Input'!HP5</f>
        <v>0</v>
      </c>
      <c r="C42" s="272"/>
      <c r="D42" s="272"/>
      <c r="E42" s="272"/>
      <c r="F42" s="272"/>
      <c r="G42" s="272"/>
      <c r="H42" s="272"/>
      <c r="I42" s="273"/>
    </row>
    <row r="43" spans="1:12" s="4" customFormat="1" ht="22" customHeight="1" x14ac:dyDescent="0.2">
      <c r="B43" s="274"/>
      <c r="C43" s="275"/>
      <c r="D43" s="275"/>
      <c r="E43" s="275"/>
      <c r="F43" s="275"/>
      <c r="G43" s="275"/>
      <c r="H43" s="275"/>
      <c r="I43" s="276"/>
    </row>
    <row r="44" spans="1:12" s="4" customFormat="1" ht="17" thickBot="1" x14ac:dyDescent="0.25">
      <c r="B44" s="277"/>
      <c r="C44" s="278"/>
      <c r="D44" s="278"/>
      <c r="E44" s="278"/>
      <c r="F44" s="278"/>
      <c r="G44" s="278"/>
      <c r="H44" s="278"/>
      <c r="I44" s="279"/>
    </row>
    <row r="45" spans="1:12" s="4" customFormat="1" ht="22" customHeight="1" x14ac:dyDescent="0.2"/>
    <row r="46" spans="1:12" s="4" customFormat="1" ht="22" customHeight="1" x14ac:dyDescent="0.2"/>
    <row r="47" spans="1:12" s="4" customFormat="1" ht="22" customHeight="1" x14ac:dyDescent="0.2"/>
    <row r="48" spans="1:12" s="4" customFormat="1" ht="22" customHeight="1" x14ac:dyDescent="0.2"/>
    <row r="49" s="4" customFormat="1" ht="22" customHeight="1" x14ac:dyDescent="0.2"/>
    <row r="50" s="4" customFormat="1" ht="22" customHeight="1" x14ac:dyDescent="0.2"/>
    <row r="51" s="4" customFormat="1" ht="22" customHeight="1" x14ac:dyDescent="0.2"/>
    <row r="52" s="4" customFormat="1" ht="22" customHeight="1" x14ac:dyDescent="0.2"/>
    <row r="53" s="4" customFormat="1" ht="22" customHeight="1" x14ac:dyDescent="0.2"/>
    <row r="54" s="4" customFormat="1" ht="22" customHeight="1" x14ac:dyDescent="0.2"/>
    <row r="55" s="4" customFormat="1" ht="22" customHeight="1" x14ac:dyDescent="0.2"/>
    <row r="56" s="4" customFormat="1" ht="22" customHeight="1" x14ac:dyDescent="0.2"/>
    <row r="57" s="4" customFormat="1" ht="22" customHeight="1" x14ac:dyDescent="0.2"/>
    <row r="58" s="4" customFormat="1" ht="22" customHeight="1" x14ac:dyDescent="0.2"/>
    <row r="59" s="4" customFormat="1" ht="22" customHeight="1" x14ac:dyDescent="0.2"/>
    <row r="60" s="4" customFormat="1" ht="22" customHeight="1" x14ac:dyDescent="0.2"/>
    <row r="61" s="4" customFormat="1" ht="22" customHeight="1" x14ac:dyDescent="0.2"/>
    <row r="62" s="4" customFormat="1" ht="22" customHeight="1" x14ac:dyDescent="0.2"/>
    <row r="63" s="4" customFormat="1" ht="22" customHeight="1" x14ac:dyDescent="0.2"/>
    <row r="64" s="4" customFormat="1" ht="22" customHeight="1" x14ac:dyDescent="0.2"/>
    <row r="65" s="4" customFormat="1" ht="22" customHeight="1" x14ac:dyDescent="0.2"/>
    <row r="66" s="4" customFormat="1" ht="22" customHeight="1" x14ac:dyDescent="0.2"/>
    <row r="67" s="4" customFormat="1" ht="22" customHeight="1" x14ac:dyDescent="0.2"/>
    <row r="68" s="4" customFormat="1" ht="22" customHeight="1" x14ac:dyDescent="0.2"/>
    <row r="69" s="4" customFormat="1" ht="22" customHeight="1" x14ac:dyDescent="0.2"/>
    <row r="70" s="4" customFormat="1" ht="22" customHeight="1" x14ac:dyDescent="0.2"/>
    <row r="71" s="4" customFormat="1" ht="22" customHeight="1" x14ac:dyDescent="0.2"/>
    <row r="72" s="4" customFormat="1" ht="22" customHeight="1" x14ac:dyDescent="0.2"/>
    <row r="73" s="4" customFormat="1" ht="22" customHeight="1" x14ac:dyDescent="0.2"/>
    <row r="74" s="4" customFormat="1" ht="22" customHeight="1" x14ac:dyDescent="0.2"/>
    <row r="75" s="4" customFormat="1" ht="22" customHeight="1" x14ac:dyDescent="0.2"/>
    <row r="76" s="4" customFormat="1" ht="22" customHeight="1" x14ac:dyDescent="0.2"/>
    <row r="77" s="4" customFormat="1" ht="22" customHeight="1" x14ac:dyDescent="0.2"/>
    <row r="78" s="4" customFormat="1" ht="22" customHeight="1" x14ac:dyDescent="0.2"/>
    <row r="79" s="4" customFormat="1" ht="22" customHeight="1" x14ac:dyDescent="0.2"/>
    <row r="80"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x14ac:dyDescent="0.2"/>
    <row r="156" s="4" customFormat="1" x14ac:dyDescent="0.2"/>
    <row r="157" s="4" customFormat="1" x14ac:dyDescent="0.2"/>
    <row r="158" s="4" customFormat="1" x14ac:dyDescent="0.2"/>
    <row r="159" s="4" customFormat="1" x14ac:dyDescent="0.2"/>
    <row r="160" s="4" customFormat="1" x14ac:dyDescent="0.2"/>
    <row r="161" s="4" customFormat="1" x14ac:dyDescent="0.2"/>
    <row r="162" s="4" customFormat="1" x14ac:dyDescent="0.2"/>
    <row r="163" s="4" customFormat="1" x14ac:dyDescent="0.2"/>
    <row r="164" s="4" customFormat="1" x14ac:dyDescent="0.2"/>
    <row r="165" s="4" customFormat="1" x14ac:dyDescent="0.2"/>
    <row r="166" s="4" customFormat="1" x14ac:dyDescent="0.2"/>
    <row r="167" s="4" customFormat="1" x14ac:dyDescent="0.2"/>
    <row r="168" s="4" customFormat="1" x14ac:dyDescent="0.2"/>
    <row r="169" s="4" customFormat="1" x14ac:dyDescent="0.2"/>
    <row r="170" s="4" customFormat="1" x14ac:dyDescent="0.2"/>
    <row r="171" s="4" customFormat="1" x14ac:dyDescent="0.2"/>
    <row r="172" s="4" customFormat="1" x14ac:dyDescent="0.2"/>
    <row r="173" s="4" customFormat="1" x14ac:dyDescent="0.2"/>
    <row r="174" s="4" customFormat="1" x14ac:dyDescent="0.2"/>
    <row r="175" s="4" customFormat="1" x14ac:dyDescent="0.2"/>
    <row r="176" s="4" customFormat="1" x14ac:dyDescent="0.2"/>
    <row r="177" s="4" customFormat="1" x14ac:dyDescent="0.2"/>
    <row r="178" s="4" customFormat="1" x14ac:dyDescent="0.2"/>
    <row r="179" s="4" customFormat="1" x14ac:dyDescent="0.2"/>
    <row r="180" s="4" customFormat="1" x14ac:dyDescent="0.2"/>
    <row r="181" s="4" customFormat="1" x14ac:dyDescent="0.2"/>
    <row r="182" s="4" customFormat="1" x14ac:dyDescent="0.2"/>
    <row r="183" s="4" customFormat="1" x14ac:dyDescent="0.2"/>
    <row r="184" s="4" customFormat="1" x14ac:dyDescent="0.2"/>
    <row r="185" s="4" customFormat="1" x14ac:dyDescent="0.2"/>
    <row r="186" s="4" customFormat="1" x14ac:dyDescent="0.2"/>
    <row r="187" s="4" customFormat="1" x14ac:dyDescent="0.2"/>
    <row r="188" s="4" customFormat="1" x14ac:dyDescent="0.2"/>
    <row r="189" s="4" customFormat="1" x14ac:dyDescent="0.2"/>
    <row r="190" s="4" customFormat="1" x14ac:dyDescent="0.2"/>
    <row r="191" s="4" customFormat="1" x14ac:dyDescent="0.2"/>
    <row r="192" s="4" customFormat="1" x14ac:dyDescent="0.2"/>
    <row r="193" s="4" customFormat="1" x14ac:dyDescent="0.2"/>
    <row r="194" s="4" customFormat="1" x14ac:dyDescent="0.2"/>
    <row r="195" s="4" customFormat="1" x14ac:dyDescent="0.2"/>
    <row r="196" s="4" customFormat="1" x14ac:dyDescent="0.2"/>
    <row r="197" s="4" customFormat="1" x14ac:dyDescent="0.2"/>
    <row r="198" s="4" customFormat="1" x14ac:dyDescent="0.2"/>
    <row r="199" s="4" customFormat="1" x14ac:dyDescent="0.2"/>
    <row r="200" s="4" customFormat="1" x14ac:dyDescent="0.2"/>
    <row r="201" s="4" customFormat="1" x14ac:dyDescent="0.2"/>
    <row r="202" s="4" customFormat="1" x14ac:dyDescent="0.2"/>
    <row r="203" s="4" customFormat="1" x14ac:dyDescent="0.2"/>
    <row r="204" s="4" customFormat="1" x14ac:dyDescent="0.2"/>
    <row r="205" s="4" customFormat="1" x14ac:dyDescent="0.2"/>
    <row r="206" s="4" customFormat="1" x14ac:dyDescent="0.2"/>
    <row r="207" s="4" customFormat="1" x14ac:dyDescent="0.2"/>
    <row r="208" s="4" customFormat="1" x14ac:dyDescent="0.2"/>
    <row r="209" s="4" customFormat="1" x14ac:dyDescent="0.2"/>
    <row r="210" s="4" customFormat="1" x14ac:dyDescent="0.2"/>
    <row r="211" s="4" customFormat="1" x14ac:dyDescent="0.2"/>
    <row r="212" s="4" customFormat="1" x14ac:dyDescent="0.2"/>
    <row r="213" s="4" customFormat="1" x14ac:dyDescent="0.2"/>
    <row r="214" s="4" customFormat="1" x14ac:dyDescent="0.2"/>
    <row r="215" s="4" customFormat="1" x14ac:dyDescent="0.2"/>
    <row r="216" s="4" customFormat="1" x14ac:dyDescent="0.2"/>
    <row r="217" s="4" customFormat="1" x14ac:dyDescent="0.2"/>
    <row r="218" s="4" customFormat="1" x14ac:dyDescent="0.2"/>
    <row r="219" s="4" customFormat="1" x14ac:dyDescent="0.2"/>
    <row r="220" s="4" customFormat="1" x14ac:dyDescent="0.2"/>
    <row r="221" s="4" customFormat="1" x14ac:dyDescent="0.2"/>
    <row r="222" s="4" customFormat="1" x14ac:dyDescent="0.2"/>
    <row r="223" s="4" customFormat="1" x14ac:dyDescent="0.2"/>
    <row r="224" s="4" customFormat="1" x14ac:dyDescent="0.2"/>
    <row r="225" s="4" customFormat="1" x14ac:dyDescent="0.2"/>
    <row r="226" s="4" customFormat="1" x14ac:dyDescent="0.2"/>
    <row r="227" s="4" customFormat="1" x14ac:dyDescent="0.2"/>
    <row r="228" s="4" customFormat="1" x14ac:dyDescent="0.2"/>
    <row r="229" s="4" customFormat="1" x14ac:dyDescent="0.2"/>
    <row r="230" s="4" customFormat="1" x14ac:dyDescent="0.2"/>
    <row r="231" s="4" customFormat="1" x14ac:dyDescent="0.2"/>
    <row r="232" s="4" customFormat="1" x14ac:dyDescent="0.2"/>
    <row r="233" s="4" customFormat="1" x14ac:dyDescent="0.2"/>
    <row r="234" s="4" customFormat="1" x14ac:dyDescent="0.2"/>
    <row r="235" s="4" customFormat="1" x14ac:dyDescent="0.2"/>
    <row r="236" s="4" customFormat="1" x14ac:dyDescent="0.2"/>
    <row r="237" s="4" customFormat="1" x14ac:dyDescent="0.2"/>
    <row r="238" s="4" customFormat="1" x14ac:dyDescent="0.2"/>
    <row r="239" s="4" customFormat="1" x14ac:dyDescent="0.2"/>
    <row r="240" s="4" customFormat="1" x14ac:dyDescent="0.2"/>
    <row r="241" s="4" customFormat="1" x14ac:dyDescent="0.2"/>
    <row r="242" s="4" customFormat="1" x14ac:dyDescent="0.2"/>
    <row r="243" s="4" customFormat="1" x14ac:dyDescent="0.2"/>
    <row r="244" s="4" customFormat="1" x14ac:dyDescent="0.2"/>
    <row r="245" s="4" customFormat="1" x14ac:dyDescent="0.2"/>
    <row r="246" s="4" customFormat="1" x14ac:dyDescent="0.2"/>
    <row r="247" s="4" customFormat="1" x14ac:dyDescent="0.2"/>
    <row r="248" s="4" customFormat="1" x14ac:dyDescent="0.2"/>
    <row r="249" s="4" customFormat="1" x14ac:dyDescent="0.2"/>
    <row r="250" s="4" customFormat="1" x14ac:dyDescent="0.2"/>
    <row r="251" s="4" customFormat="1" x14ac:dyDescent="0.2"/>
    <row r="252" s="4" customFormat="1" x14ac:dyDescent="0.2"/>
    <row r="253" s="4" customFormat="1" x14ac:dyDescent="0.2"/>
    <row r="254" s="4" customFormat="1" x14ac:dyDescent="0.2"/>
    <row r="255" s="4" customFormat="1" x14ac:dyDescent="0.2"/>
    <row r="256" s="4" customFormat="1" x14ac:dyDescent="0.2"/>
    <row r="257" s="4" customFormat="1" x14ac:dyDescent="0.2"/>
    <row r="258" s="4" customFormat="1" x14ac:dyDescent="0.2"/>
    <row r="259" s="4" customFormat="1" x14ac:dyDescent="0.2"/>
    <row r="260" s="4" customFormat="1" x14ac:dyDescent="0.2"/>
    <row r="261" s="4" customFormat="1" x14ac:dyDescent="0.2"/>
    <row r="262" s="4" customFormat="1" x14ac:dyDescent="0.2"/>
    <row r="263" s="4" customFormat="1" x14ac:dyDescent="0.2"/>
    <row r="264" s="4" customFormat="1" x14ac:dyDescent="0.2"/>
    <row r="265" s="4" customFormat="1" x14ac:dyDescent="0.2"/>
    <row r="266" s="4" customFormat="1" x14ac:dyDescent="0.2"/>
    <row r="267" s="4" customFormat="1" x14ac:dyDescent="0.2"/>
    <row r="268" s="4" customFormat="1" x14ac:dyDescent="0.2"/>
    <row r="269" s="4" customFormat="1" x14ac:dyDescent="0.2"/>
    <row r="270" s="4" customFormat="1" x14ac:dyDescent="0.2"/>
    <row r="271" s="4" customFormat="1" x14ac:dyDescent="0.2"/>
    <row r="272" s="4" customFormat="1" x14ac:dyDescent="0.2"/>
    <row r="273" s="4" customFormat="1" x14ac:dyDescent="0.2"/>
    <row r="274" s="4" customFormat="1" x14ac:dyDescent="0.2"/>
    <row r="275" s="4" customFormat="1" x14ac:dyDescent="0.2"/>
    <row r="276" s="4" customFormat="1" x14ac:dyDescent="0.2"/>
    <row r="277" s="4" customFormat="1" x14ac:dyDescent="0.2"/>
    <row r="278" s="4" customFormat="1" x14ac:dyDescent="0.2"/>
    <row r="279" s="4" customFormat="1" x14ac:dyDescent="0.2"/>
    <row r="280" s="4" customFormat="1" x14ac:dyDescent="0.2"/>
    <row r="281" s="4" customFormat="1" x14ac:dyDescent="0.2"/>
    <row r="282" s="4" customFormat="1" x14ac:dyDescent="0.2"/>
    <row r="283" s="4" customFormat="1" x14ac:dyDescent="0.2"/>
    <row r="284" s="4" customFormat="1" x14ac:dyDescent="0.2"/>
    <row r="285" s="4" customFormat="1" x14ac:dyDescent="0.2"/>
    <row r="286" s="4" customFormat="1" x14ac:dyDescent="0.2"/>
    <row r="287" s="4" customFormat="1" x14ac:dyDescent="0.2"/>
    <row r="288" s="4" customFormat="1" x14ac:dyDescent="0.2"/>
    <row r="289" s="4" customFormat="1" x14ac:dyDescent="0.2"/>
    <row r="290" s="4" customFormat="1" x14ac:dyDescent="0.2"/>
    <row r="291" s="4" customFormat="1" x14ac:dyDescent="0.2"/>
    <row r="292" s="4" customFormat="1" x14ac:dyDescent="0.2"/>
    <row r="293" s="4" customFormat="1" x14ac:dyDescent="0.2"/>
    <row r="294" s="4" customFormat="1" x14ac:dyDescent="0.2"/>
    <row r="295" s="4" customFormat="1" x14ac:dyDescent="0.2"/>
    <row r="296" s="4" customFormat="1" x14ac:dyDescent="0.2"/>
    <row r="297" s="4" customFormat="1" x14ac:dyDescent="0.2"/>
    <row r="298" s="4" customFormat="1" x14ac:dyDescent="0.2"/>
    <row r="299" s="4" customFormat="1" x14ac:dyDescent="0.2"/>
    <row r="300" s="4" customFormat="1" x14ac:dyDescent="0.2"/>
    <row r="301" s="4" customFormat="1" x14ac:dyDescent="0.2"/>
    <row r="302" s="4" customFormat="1" x14ac:dyDescent="0.2"/>
    <row r="303" s="4" customFormat="1" x14ac:dyDescent="0.2"/>
    <row r="304" s="4" customFormat="1" x14ac:dyDescent="0.2"/>
    <row r="305" s="4" customFormat="1" x14ac:dyDescent="0.2"/>
    <row r="306" s="4" customFormat="1" x14ac:dyDescent="0.2"/>
    <row r="307" s="4" customFormat="1" x14ac:dyDescent="0.2"/>
    <row r="308" s="4" customFormat="1" x14ac:dyDescent="0.2"/>
    <row r="309" s="4" customFormat="1" x14ac:dyDescent="0.2"/>
    <row r="310" s="4" customFormat="1" x14ac:dyDescent="0.2"/>
    <row r="311" s="4" customFormat="1" x14ac:dyDescent="0.2"/>
    <row r="312" s="4" customFormat="1" x14ac:dyDescent="0.2"/>
    <row r="313" s="4" customFormat="1" x14ac:dyDescent="0.2"/>
    <row r="314" s="4" customFormat="1" x14ac:dyDescent="0.2"/>
    <row r="315" s="4" customFormat="1" x14ac:dyDescent="0.2"/>
    <row r="316" s="4" customFormat="1" x14ac:dyDescent="0.2"/>
    <row r="317" s="4" customFormat="1" x14ac:dyDescent="0.2"/>
    <row r="318" s="4" customFormat="1" x14ac:dyDescent="0.2"/>
    <row r="319" s="4" customFormat="1" x14ac:dyDescent="0.2"/>
    <row r="320" s="4" customFormat="1" x14ac:dyDescent="0.2"/>
    <row r="321" s="4" customFormat="1" x14ac:dyDescent="0.2"/>
    <row r="322" s="4" customFormat="1" x14ac:dyDescent="0.2"/>
    <row r="323" s="4" customFormat="1" x14ac:dyDescent="0.2"/>
    <row r="324" s="4" customFormat="1" x14ac:dyDescent="0.2"/>
    <row r="325" s="4" customFormat="1" x14ac:dyDescent="0.2"/>
    <row r="326" s="4" customFormat="1" x14ac:dyDescent="0.2"/>
    <row r="327" s="4" customFormat="1" x14ac:dyDescent="0.2"/>
    <row r="328" s="4" customFormat="1" x14ac:dyDescent="0.2"/>
    <row r="329" s="4" customFormat="1" x14ac:dyDescent="0.2"/>
    <row r="330" s="4" customFormat="1" x14ac:dyDescent="0.2"/>
    <row r="331" s="4" customFormat="1" x14ac:dyDescent="0.2"/>
    <row r="332" s="4" customFormat="1" x14ac:dyDescent="0.2"/>
    <row r="333" s="4" customFormat="1" x14ac:dyDescent="0.2"/>
    <row r="334" s="4" customFormat="1" x14ac:dyDescent="0.2"/>
    <row r="335" s="4" customFormat="1" x14ac:dyDescent="0.2"/>
    <row r="336" s="4" customFormat="1" x14ac:dyDescent="0.2"/>
    <row r="337" s="4" customFormat="1" x14ac:dyDescent="0.2"/>
    <row r="338" s="4" customFormat="1" x14ac:dyDescent="0.2"/>
    <row r="339" s="4" customFormat="1" x14ac:dyDescent="0.2"/>
    <row r="340" s="4" customFormat="1" x14ac:dyDescent="0.2"/>
    <row r="341" s="4" customFormat="1" x14ac:dyDescent="0.2"/>
    <row r="342" s="4" customFormat="1" x14ac:dyDescent="0.2"/>
    <row r="343" s="4" customFormat="1" x14ac:dyDescent="0.2"/>
    <row r="344" s="4" customFormat="1" x14ac:dyDescent="0.2"/>
    <row r="345" s="4" customFormat="1" x14ac:dyDescent="0.2"/>
    <row r="346" s="4" customFormat="1" x14ac:dyDescent="0.2"/>
    <row r="347" s="4" customFormat="1" x14ac:dyDescent="0.2"/>
    <row r="348" s="4" customFormat="1" x14ac:dyDescent="0.2"/>
    <row r="349" s="4" customFormat="1" x14ac:dyDescent="0.2"/>
    <row r="350" s="4" customFormat="1" x14ac:dyDescent="0.2"/>
    <row r="351" s="4" customFormat="1" x14ac:dyDescent="0.2"/>
    <row r="352" s="4" customFormat="1" x14ac:dyDescent="0.2"/>
    <row r="353" s="4" customFormat="1" x14ac:dyDescent="0.2"/>
    <row r="354" s="4" customFormat="1" x14ac:dyDescent="0.2"/>
    <row r="355" s="4" customFormat="1" x14ac:dyDescent="0.2"/>
    <row r="356" s="4" customFormat="1" x14ac:dyDescent="0.2"/>
    <row r="357" s="4" customFormat="1" x14ac:dyDescent="0.2"/>
    <row r="358" s="4" customFormat="1" x14ac:dyDescent="0.2"/>
    <row r="359" s="4" customFormat="1" x14ac:dyDescent="0.2"/>
  </sheetData>
  <sheetProtection sheet="1" objects="1" scenarios="1" selectLockedCells="1"/>
  <mergeCells count="2">
    <mergeCell ref="B19:I21"/>
    <mergeCell ref="B42:I44"/>
  </mergeCells>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E4D5C-1357-4C4B-8B04-0A9D256C2D88}">
  <dimension ref="A1:P467"/>
  <sheetViews>
    <sheetView showZeros="0" zoomScaleNormal="100" workbookViewId="0">
      <selection activeCell="C3" sqref="C3"/>
    </sheetView>
  </sheetViews>
  <sheetFormatPr baseColWidth="10" defaultColWidth="10.83203125" defaultRowHeight="16" x14ac:dyDescent="0.2"/>
  <cols>
    <col min="1" max="1" width="5.33203125" style="3" customWidth="1"/>
    <col min="2" max="2" width="18.1640625" style="3" customWidth="1"/>
    <col min="3" max="3" width="31.83203125" style="3" customWidth="1"/>
    <col min="4" max="4" width="28.1640625" style="3" customWidth="1"/>
    <col min="5" max="8" width="10.83203125" style="3"/>
    <col min="9" max="9" width="19" style="3" customWidth="1"/>
    <col min="10" max="16384" width="10.83203125" style="3"/>
  </cols>
  <sheetData>
    <row r="1" spans="1:16" s="10" customFormat="1" ht="30" customHeight="1" x14ac:dyDescent="0.2">
      <c r="A1" s="9"/>
      <c r="B1" s="9" t="s">
        <v>188</v>
      </c>
      <c r="C1" s="9"/>
      <c r="D1" s="9"/>
      <c r="E1" s="9"/>
      <c r="F1" s="9"/>
      <c r="G1" s="9"/>
      <c r="H1" s="9"/>
      <c r="I1" s="51"/>
      <c r="J1" s="52" t="s">
        <v>285</v>
      </c>
      <c r="K1" s="52" t="s">
        <v>286</v>
      </c>
      <c r="L1" s="52" t="s">
        <v>287</v>
      </c>
      <c r="M1" s="52" t="s">
        <v>288</v>
      </c>
    </row>
    <row r="2" spans="1:16" s="4" customFormat="1" ht="22" customHeight="1" thickBot="1" x14ac:dyDescent="0.25">
      <c r="I2" s="49"/>
      <c r="J2" s="45"/>
      <c r="K2" s="46"/>
      <c r="L2" s="47"/>
      <c r="M2" s="48"/>
    </row>
    <row r="3" spans="1:16" s="4" customFormat="1" ht="22" customHeight="1" thickBot="1" x14ac:dyDescent="0.25">
      <c r="B3" s="4" t="s">
        <v>192</v>
      </c>
      <c r="C3" s="288">
        <f>'Quick Input'!HQ5</f>
        <v>0</v>
      </c>
      <c r="D3" s="8" t="s">
        <v>10</v>
      </c>
      <c r="I3" s="49" t="s">
        <v>192</v>
      </c>
      <c r="J3" s="45" t="str">
        <f>IF(Info!C9="Male","3.0 - 4.0","2.7 - 3.8")</f>
        <v>2.7 - 3.8</v>
      </c>
      <c r="K3" s="46" t="str">
        <f>IF(Info!C9="Male","4.1 - 4.6","3.9 - 4.2")</f>
        <v>3.9 - 4.2</v>
      </c>
      <c r="L3" s="47" t="str">
        <f>IF(Info!C9="Male","4.7 - 5.2","4.3 - 4.6")</f>
        <v>4.3 - 4.6</v>
      </c>
      <c r="M3" s="48" t="str">
        <f>IF(Info!C9="Male","&gt;5.2","&gt;4.6")</f>
        <v>&gt;4.6</v>
      </c>
    </row>
    <row r="4" spans="1:16" s="4" customFormat="1" ht="22" customHeight="1" thickBot="1" x14ac:dyDescent="0.25">
      <c r="B4" s="4" t="s">
        <v>194</v>
      </c>
      <c r="C4" s="304">
        <f>'Quick Input'!HR5</f>
        <v>0</v>
      </c>
      <c r="D4" s="8" t="s">
        <v>29</v>
      </c>
      <c r="I4" s="49" t="s">
        <v>194</v>
      </c>
      <c r="J4" s="45" t="str">
        <f>IF(Info!C9="Male","18 - 58","22 - 52")</f>
        <v>22 - 52</v>
      </c>
      <c r="K4" s="46" t="str">
        <f>IF(Info!C9="Male","59 - 68","53 - 63")</f>
        <v>53 - 63</v>
      </c>
      <c r="L4" s="47" t="str">
        <f>IF(Info!C9="Male","69 - 78","63 - 72")</f>
        <v>63 - 72</v>
      </c>
      <c r="M4" s="48" t="str">
        <f>IF(Info!C9="Male","&gt;78","&gt;73")</f>
        <v>&gt;73</v>
      </c>
    </row>
    <row r="5" spans="1:16" s="4" customFormat="1" ht="22" customHeight="1" thickBot="1" x14ac:dyDescent="0.25">
      <c r="B5" s="4" t="s">
        <v>195</v>
      </c>
      <c r="C5" s="304">
        <f>'Quick Input'!HS5</f>
        <v>0</v>
      </c>
      <c r="D5" s="8" t="s">
        <v>29</v>
      </c>
      <c r="I5" s="49" t="s">
        <v>195</v>
      </c>
      <c r="J5" s="45" t="str">
        <f>IF(Info!C9="Male","18 - 58","22 - 52")</f>
        <v>22 - 52</v>
      </c>
      <c r="K5" s="46" t="str">
        <f>IF(Info!C9="Male","59 - 68","53 - 63")</f>
        <v>53 - 63</v>
      </c>
      <c r="L5" s="47" t="str">
        <f>IF(Info!C9="Male","69 - 78","63 - 72")</f>
        <v>63 - 72</v>
      </c>
      <c r="M5" s="48" t="str">
        <f>IF(Info!C9="Male","&gt;78","&gt;73")</f>
        <v>&gt;73</v>
      </c>
      <c r="N5" s="120" t="s">
        <v>401</v>
      </c>
      <c r="O5" s="120"/>
      <c r="P5" s="120"/>
    </row>
    <row r="6" spans="1:16" s="4" customFormat="1" ht="22" customHeight="1" thickBot="1" x14ac:dyDescent="0.25">
      <c r="B6" s="4" t="s">
        <v>196</v>
      </c>
      <c r="C6" s="304">
        <f>'Quick Input'!HT5</f>
        <v>0</v>
      </c>
      <c r="D6" s="8" t="s">
        <v>29</v>
      </c>
      <c r="I6" s="49" t="s">
        <v>196</v>
      </c>
      <c r="J6" s="45" t="str">
        <f>IF(Info!C9="Male","18 - 58","22 - 52")</f>
        <v>22 - 52</v>
      </c>
      <c r="K6" s="46" t="str">
        <f>IF(Info!C9="Male","59 - 68","53 - 63")</f>
        <v>53 - 63</v>
      </c>
      <c r="L6" s="47" t="str">
        <f>IF(Info!C9="Male","69 - 78","63 - 72")</f>
        <v>63 - 72</v>
      </c>
      <c r="M6" s="48" t="str">
        <f>IF(Info!C9="Male","&gt;78","&gt;73")</f>
        <v>&gt;73</v>
      </c>
      <c r="N6" s="120"/>
      <c r="O6" s="120"/>
      <c r="P6" s="120"/>
    </row>
    <row r="7" spans="1:16" s="4" customFormat="1" ht="22" customHeight="1" thickBot="1" x14ac:dyDescent="0.25">
      <c r="B7" s="4" t="s">
        <v>193</v>
      </c>
      <c r="C7" s="305">
        <f>'Quick Input'!HU5</f>
        <v>0</v>
      </c>
      <c r="D7" s="8" t="s">
        <v>220</v>
      </c>
      <c r="I7" s="49" t="s">
        <v>193</v>
      </c>
      <c r="J7" s="45" t="s">
        <v>398</v>
      </c>
      <c r="K7" s="46" t="s">
        <v>400</v>
      </c>
      <c r="L7" s="47"/>
      <c r="M7" s="48" t="s">
        <v>399</v>
      </c>
      <c r="N7" s="120"/>
      <c r="O7" s="120"/>
      <c r="P7" s="120"/>
    </row>
    <row r="8" spans="1:16" s="4" customFormat="1" ht="22" customHeight="1" thickBot="1" x14ac:dyDescent="0.25">
      <c r="B8" s="4" t="s">
        <v>349</v>
      </c>
      <c r="C8" s="295">
        <f>'Quick Input'!HV5</f>
        <v>0</v>
      </c>
      <c r="D8" s="8" t="s">
        <v>219</v>
      </c>
      <c r="I8" s="49" t="s">
        <v>349</v>
      </c>
      <c r="J8" s="45"/>
      <c r="K8" s="46"/>
      <c r="L8" s="47"/>
      <c r="M8" s="48"/>
    </row>
    <row r="9" spans="1:16" s="4" customFormat="1" ht="22" customHeight="1" x14ac:dyDescent="0.2">
      <c r="J9" s="45"/>
      <c r="K9" s="46"/>
      <c r="L9" s="47"/>
      <c r="M9" s="48"/>
    </row>
    <row r="10" spans="1:16" s="10" customFormat="1" ht="30" customHeight="1" x14ac:dyDescent="0.2">
      <c r="A10" s="9"/>
      <c r="B10" s="9" t="s">
        <v>197</v>
      </c>
      <c r="C10" s="9"/>
      <c r="D10" s="9"/>
      <c r="E10" s="9"/>
      <c r="F10" s="9"/>
      <c r="G10" s="9"/>
      <c r="H10" s="9"/>
      <c r="J10" s="52" t="s">
        <v>285</v>
      </c>
      <c r="K10" s="52" t="s">
        <v>286</v>
      </c>
      <c r="L10" s="52" t="s">
        <v>287</v>
      </c>
      <c r="M10" s="52" t="s">
        <v>288</v>
      </c>
    </row>
    <row r="11" spans="1:16" s="4" customFormat="1" ht="22" customHeight="1" thickBot="1" x14ac:dyDescent="0.25">
      <c r="J11" s="45"/>
      <c r="K11" s="46"/>
      <c r="L11" s="47"/>
      <c r="M11" s="48"/>
    </row>
    <row r="12" spans="1:16" s="4" customFormat="1" ht="22" customHeight="1" thickBot="1" x14ac:dyDescent="0.25">
      <c r="B12" s="4" t="s">
        <v>198</v>
      </c>
      <c r="C12" s="288">
        <f>'Quick Input'!HW5</f>
        <v>0</v>
      </c>
      <c r="D12" s="8" t="s">
        <v>10</v>
      </c>
      <c r="I12" s="49" t="s">
        <v>198</v>
      </c>
      <c r="J12" s="45" t="s">
        <v>403</v>
      </c>
      <c r="K12" s="46"/>
      <c r="L12" s="47"/>
      <c r="M12" s="48" t="s">
        <v>404</v>
      </c>
    </row>
    <row r="13" spans="1:16" s="4" customFormat="1" ht="22" customHeight="1" thickBot="1" x14ac:dyDescent="0.25">
      <c r="B13" s="4" t="s">
        <v>199</v>
      </c>
      <c r="C13" s="288">
        <f>'Quick Input'!HX5</f>
        <v>0</v>
      </c>
      <c r="D13" s="8" t="s">
        <v>10</v>
      </c>
      <c r="I13" s="49" t="s">
        <v>199</v>
      </c>
      <c r="J13" s="45"/>
      <c r="K13" s="46"/>
      <c r="L13" s="47"/>
      <c r="M13" s="48"/>
    </row>
    <row r="14" spans="1:16" s="4" customFormat="1" ht="22" customHeight="1" thickBot="1" x14ac:dyDescent="0.25">
      <c r="B14" s="4" t="s">
        <v>200</v>
      </c>
      <c r="C14" s="295">
        <f>'Quick Input'!HY5</f>
        <v>0</v>
      </c>
      <c r="D14" s="8" t="s">
        <v>219</v>
      </c>
      <c r="I14" s="49" t="s">
        <v>200</v>
      </c>
      <c r="J14" s="45" t="str">
        <f>IF(Info!C9="Male","≤22","≤19")</f>
        <v>≤19</v>
      </c>
      <c r="K14" s="46"/>
      <c r="L14" s="47"/>
      <c r="M14" s="48"/>
    </row>
    <row r="15" spans="1:16" s="4" customFormat="1" ht="22" customHeight="1" thickBot="1" x14ac:dyDescent="0.25">
      <c r="B15" s="4" t="s">
        <v>402</v>
      </c>
      <c r="C15" s="296">
        <f>'Quick Input'!HZ5</f>
        <v>0</v>
      </c>
      <c r="D15" s="8" t="s">
        <v>227</v>
      </c>
      <c r="I15" s="4" t="s">
        <v>402</v>
      </c>
      <c r="J15" s="45" t="s">
        <v>405</v>
      </c>
      <c r="K15" s="46"/>
      <c r="L15" s="47"/>
      <c r="M15" s="48"/>
    </row>
    <row r="16" spans="1:16" s="4" customFormat="1" ht="22" customHeight="1" x14ac:dyDescent="0.2">
      <c r="J16" s="45"/>
      <c r="K16" s="46"/>
      <c r="L16" s="47"/>
      <c r="M16" s="48"/>
    </row>
    <row r="17" spans="1:9" s="12" customFormat="1" ht="30" customHeight="1" x14ac:dyDescent="0.2">
      <c r="A17" s="9"/>
      <c r="B17" s="9" t="s">
        <v>201</v>
      </c>
      <c r="C17" s="9"/>
      <c r="D17" s="9"/>
      <c r="E17" s="9"/>
      <c r="F17" s="9"/>
      <c r="G17" s="9"/>
      <c r="H17" s="9"/>
    </row>
    <row r="18" spans="1:9" s="4" customFormat="1" ht="22" customHeight="1" thickBot="1" x14ac:dyDescent="0.25">
      <c r="B18" s="11"/>
    </row>
    <row r="19" spans="1:9" s="4" customFormat="1" ht="115" customHeight="1" x14ac:dyDescent="0.2">
      <c r="B19" s="271">
        <f>'Quick Input'!IA5</f>
        <v>0</v>
      </c>
      <c r="C19" s="272"/>
      <c r="D19" s="272"/>
      <c r="E19" s="272"/>
      <c r="F19" s="272"/>
      <c r="G19" s="272"/>
      <c r="H19" s="272"/>
      <c r="I19" s="273"/>
    </row>
    <row r="20" spans="1:9" s="4" customFormat="1" ht="22" customHeight="1" x14ac:dyDescent="0.2">
      <c r="B20" s="274"/>
      <c r="C20" s="275"/>
      <c r="D20" s="275"/>
      <c r="E20" s="275"/>
      <c r="F20" s="275"/>
      <c r="G20" s="275"/>
      <c r="H20" s="275"/>
      <c r="I20" s="276"/>
    </row>
    <row r="21" spans="1:9" s="4" customFormat="1" ht="17" thickBot="1" x14ac:dyDescent="0.25">
      <c r="B21" s="277"/>
      <c r="C21" s="278"/>
      <c r="D21" s="278"/>
      <c r="E21" s="278"/>
      <c r="F21" s="278"/>
      <c r="G21" s="278"/>
      <c r="H21" s="278"/>
      <c r="I21" s="279"/>
    </row>
    <row r="22" spans="1:9" s="4" customFormat="1" ht="22" customHeight="1" x14ac:dyDescent="0.2"/>
    <row r="23" spans="1:9" s="4" customFormat="1" ht="22" customHeight="1" x14ac:dyDescent="0.2"/>
    <row r="24" spans="1:9" s="4" customFormat="1" ht="22" customHeight="1" x14ac:dyDescent="0.2"/>
    <row r="25" spans="1:9" s="4" customFormat="1" ht="22" customHeight="1" x14ac:dyDescent="0.2"/>
    <row r="26" spans="1:9" s="4" customFormat="1" ht="22" customHeight="1" x14ac:dyDescent="0.2"/>
    <row r="27" spans="1:9" s="4" customFormat="1" ht="22" customHeight="1" x14ac:dyDescent="0.2"/>
    <row r="28" spans="1:9" s="4" customFormat="1" ht="22" customHeight="1" x14ac:dyDescent="0.2"/>
    <row r="29" spans="1:9" s="4" customFormat="1" ht="22" customHeight="1" x14ac:dyDescent="0.2"/>
    <row r="30" spans="1:9" s="4" customFormat="1" ht="22" customHeight="1" x14ac:dyDescent="0.2"/>
    <row r="31" spans="1:9" s="4" customFormat="1" ht="22" customHeight="1" x14ac:dyDescent="0.2"/>
    <row r="32" spans="1:9" s="4" customFormat="1" ht="22" customHeight="1" x14ac:dyDescent="0.2"/>
    <row r="33" s="4" customFormat="1" ht="22" customHeight="1" x14ac:dyDescent="0.2"/>
    <row r="34" s="4" customFormat="1" ht="22" customHeight="1" x14ac:dyDescent="0.2"/>
    <row r="35" s="4" customFormat="1" ht="22" customHeight="1" x14ac:dyDescent="0.2"/>
    <row r="36" s="4" customFormat="1" ht="22" customHeight="1" x14ac:dyDescent="0.2"/>
    <row r="37" s="4" customFormat="1" ht="22" customHeight="1" x14ac:dyDescent="0.2"/>
    <row r="38" s="4" customFormat="1" ht="22" customHeight="1" x14ac:dyDescent="0.2"/>
    <row r="39" s="4" customFormat="1" ht="22" customHeight="1" x14ac:dyDescent="0.2"/>
    <row r="40" s="4" customFormat="1" ht="22" customHeight="1" x14ac:dyDescent="0.2"/>
    <row r="41" s="4" customFormat="1" ht="22" customHeight="1" x14ac:dyDescent="0.2"/>
    <row r="42" s="4" customFormat="1" ht="22" customHeight="1" x14ac:dyDescent="0.2"/>
    <row r="43" s="4" customFormat="1" ht="22" customHeight="1" x14ac:dyDescent="0.2"/>
    <row r="44" s="4" customFormat="1" ht="22" customHeight="1" x14ac:dyDescent="0.2"/>
    <row r="45" s="4" customFormat="1" ht="22" customHeight="1" x14ac:dyDescent="0.2"/>
    <row r="46" s="4" customFormat="1" ht="22" customHeight="1" x14ac:dyDescent="0.2"/>
    <row r="47" s="4" customFormat="1" ht="22" customHeight="1" x14ac:dyDescent="0.2"/>
    <row r="48" s="4" customFormat="1" ht="22" customHeight="1" x14ac:dyDescent="0.2"/>
    <row r="49" s="4" customFormat="1" ht="22" customHeight="1" x14ac:dyDescent="0.2"/>
    <row r="50" s="4" customFormat="1" ht="22" customHeight="1" x14ac:dyDescent="0.2"/>
    <row r="51" s="4" customFormat="1" ht="22" customHeight="1" x14ac:dyDescent="0.2"/>
    <row r="52" s="4" customFormat="1" ht="22" customHeight="1" x14ac:dyDescent="0.2"/>
    <row r="53" s="4" customFormat="1" ht="22" customHeight="1" x14ac:dyDescent="0.2"/>
    <row r="54" s="4" customFormat="1" ht="22" customHeight="1" x14ac:dyDescent="0.2"/>
    <row r="55" s="4" customFormat="1" ht="22" customHeight="1" x14ac:dyDescent="0.2"/>
    <row r="56" s="4" customFormat="1" ht="22" customHeight="1" x14ac:dyDescent="0.2"/>
    <row r="57" s="4" customFormat="1" ht="22" customHeight="1" x14ac:dyDescent="0.2"/>
    <row r="58" s="4" customFormat="1" ht="22" customHeight="1" x14ac:dyDescent="0.2"/>
    <row r="59" s="4" customFormat="1" ht="22" customHeight="1" x14ac:dyDescent="0.2"/>
    <row r="60" s="4" customFormat="1" ht="22" customHeight="1" x14ac:dyDescent="0.2"/>
    <row r="61" s="4" customFormat="1" ht="22" customHeight="1" x14ac:dyDescent="0.2"/>
    <row r="62" s="4" customFormat="1" ht="22" customHeight="1" x14ac:dyDescent="0.2"/>
    <row r="63" s="4" customFormat="1" ht="22" customHeight="1" x14ac:dyDescent="0.2"/>
    <row r="64" s="4" customFormat="1" ht="22" customHeight="1" x14ac:dyDescent="0.2"/>
    <row r="65" s="4" customFormat="1" ht="22" customHeight="1" x14ac:dyDescent="0.2"/>
    <row r="66" s="4" customFormat="1" ht="22" customHeight="1" x14ac:dyDescent="0.2"/>
    <row r="67" s="4" customFormat="1" ht="22" customHeight="1" x14ac:dyDescent="0.2"/>
    <row r="68" s="4" customFormat="1" ht="22" customHeight="1" x14ac:dyDescent="0.2"/>
    <row r="69" s="4" customFormat="1" ht="22" customHeight="1" x14ac:dyDescent="0.2"/>
    <row r="70" s="4" customFormat="1" ht="22" customHeight="1" x14ac:dyDescent="0.2"/>
    <row r="71" s="4" customFormat="1" ht="22" customHeight="1" x14ac:dyDescent="0.2"/>
    <row r="72" s="4" customFormat="1" ht="22" customHeight="1" x14ac:dyDescent="0.2"/>
    <row r="73" s="4" customFormat="1" ht="22" customHeight="1" x14ac:dyDescent="0.2"/>
    <row r="74" s="4" customFormat="1" ht="22" customHeight="1" x14ac:dyDescent="0.2"/>
    <row r="75" s="4" customFormat="1" ht="22" customHeight="1" x14ac:dyDescent="0.2"/>
    <row r="76" s="4" customFormat="1" ht="22" customHeight="1" x14ac:dyDescent="0.2"/>
    <row r="77" s="4" customFormat="1" ht="22" customHeight="1" x14ac:dyDescent="0.2"/>
    <row r="78" s="4" customFormat="1" ht="22" customHeight="1" x14ac:dyDescent="0.2"/>
    <row r="79" s="4" customFormat="1" ht="22" customHeight="1" x14ac:dyDescent="0.2"/>
    <row r="80" s="4" customFormat="1" ht="22" customHeight="1" x14ac:dyDescent="0.2"/>
    <row r="81" s="4" customFormat="1" ht="22" customHeight="1" x14ac:dyDescent="0.2"/>
    <row r="82" s="4" customFormat="1" ht="22" customHeight="1" x14ac:dyDescent="0.2"/>
    <row r="83" s="4" customFormat="1" ht="22" customHeight="1" x14ac:dyDescent="0.2"/>
    <row r="84" s="4" customFormat="1" ht="22" customHeight="1" x14ac:dyDescent="0.2"/>
    <row r="85" s="4" customFormat="1" ht="22" customHeight="1" x14ac:dyDescent="0.2"/>
    <row r="86" s="4" customFormat="1" ht="22" customHeight="1" x14ac:dyDescent="0.2"/>
    <row r="87" s="4" customFormat="1" ht="22" customHeight="1" x14ac:dyDescent="0.2"/>
    <row r="88" s="4" customFormat="1" ht="22" customHeight="1" x14ac:dyDescent="0.2"/>
    <row r="89" s="4" customFormat="1" ht="22" customHeight="1" x14ac:dyDescent="0.2"/>
    <row r="90" s="4" customFormat="1" ht="22" customHeight="1" x14ac:dyDescent="0.2"/>
    <row r="91" s="4" customFormat="1" ht="22" customHeight="1" x14ac:dyDescent="0.2"/>
    <row r="92" s="4" customFormat="1" ht="22" customHeight="1" x14ac:dyDescent="0.2"/>
    <row r="93" s="4" customFormat="1" ht="22" customHeight="1" x14ac:dyDescent="0.2"/>
    <row r="94" s="4" customFormat="1" ht="22" customHeight="1" x14ac:dyDescent="0.2"/>
    <row r="95" s="4" customFormat="1" ht="22" customHeight="1" x14ac:dyDescent="0.2"/>
    <row r="96" s="4" customFormat="1" ht="22" customHeight="1" x14ac:dyDescent="0.2"/>
    <row r="97" s="4" customFormat="1" ht="22" customHeight="1" x14ac:dyDescent="0.2"/>
    <row r="98" s="4" customFormat="1" ht="22" customHeight="1" x14ac:dyDescent="0.2"/>
    <row r="99" s="4" customFormat="1" ht="22" customHeight="1" x14ac:dyDescent="0.2"/>
    <row r="100" s="4" customFormat="1" ht="22" customHeight="1" x14ac:dyDescent="0.2"/>
    <row r="101" s="4" customFormat="1" ht="22" customHeight="1" x14ac:dyDescent="0.2"/>
    <row r="102" s="4" customFormat="1" ht="22" customHeight="1" x14ac:dyDescent="0.2"/>
    <row r="103" s="4" customFormat="1" ht="22" customHeight="1" x14ac:dyDescent="0.2"/>
    <row r="104" s="4" customFormat="1" ht="22" customHeight="1" x14ac:dyDescent="0.2"/>
    <row r="105" s="4" customFormat="1" ht="22" customHeight="1" x14ac:dyDescent="0.2"/>
    <row r="106" s="4" customFormat="1" ht="22" customHeight="1" x14ac:dyDescent="0.2"/>
    <row r="107" s="4" customFormat="1" ht="22" customHeight="1" x14ac:dyDescent="0.2"/>
    <row r="108" s="4" customFormat="1" ht="22" customHeight="1" x14ac:dyDescent="0.2"/>
    <row r="109" s="4" customFormat="1" ht="22" customHeight="1" x14ac:dyDescent="0.2"/>
    <row r="110" s="4" customFormat="1" ht="22" customHeight="1" x14ac:dyDescent="0.2"/>
    <row r="111" s="4" customFormat="1" ht="22" customHeight="1" x14ac:dyDescent="0.2"/>
    <row r="112" s="4" customFormat="1" ht="22" customHeight="1" x14ac:dyDescent="0.2"/>
    <row r="113" s="4" customFormat="1" ht="22" customHeight="1" x14ac:dyDescent="0.2"/>
    <row r="114" s="4" customFormat="1" ht="22" customHeight="1" x14ac:dyDescent="0.2"/>
    <row r="115" s="4" customFormat="1" ht="22" customHeight="1" x14ac:dyDescent="0.2"/>
    <row r="116" s="4" customFormat="1" ht="22" customHeight="1" x14ac:dyDescent="0.2"/>
    <row r="117" s="4" customFormat="1" ht="22" customHeight="1" x14ac:dyDescent="0.2"/>
    <row r="118" s="4" customFormat="1" ht="22" customHeight="1" x14ac:dyDescent="0.2"/>
    <row r="119" s="4" customFormat="1" ht="22" customHeight="1" x14ac:dyDescent="0.2"/>
    <row r="120" s="4" customFormat="1" ht="22" customHeight="1" x14ac:dyDescent="0.2"/>
    <row r="121" s="4" customFormat="1" ht="22" customHeight="1" x14ac:dyDescent="0.2"/>
    <row r="122" s="4" customFormat="1" ht="22" customHeight="1" x14ac:dyDescent="0.2"/>
    <row r="123" s="4" customFormat="1" ht="22" customHeight="1" x14ac:dyDescent="0.2"/>
    <row r="124" s="4" customFormat="1" ht="22" customHeight="1" x14ac:dyDescent="0.2"/>
    <row r="125" s="4" customFormat="1" ht="22" customHeight="1" x14ac:dyDescent="0.2"/>
    <row r="126" s="4" customFormat="1" ht="22" customHeight="1" x14ac:dyDescent="0.2"/>
    <row r="127" s="4" customFormat="1" ht="22" customHeight="1" x14ac:dyDescent="0.2"/>
    <row r="128" s="4" customFormat="1" ht="22" customHeight="1" x14ac:dyDescent="0.2"/>
    <row r="129" s="4" customFormat="1" ht="22" customHeight="1" x14ac:dyDescent="0.2"/>
    <row r="130" s="4" customFormat="1" ht="22" customHeight="1" x14ac:dyDescent="0.2"/>
    <row r="131" s="4" customFormat="1" ht="22" customHeight="1" x14ac:dyDescent="0.2"/>
    <row r="132" s="4" customFormat="1" ht="22" customHeight="1" x14ac:dyDescent="0.2"/>
    <row r="133" s="4" customFormat="1" ht="22" customHeight="1" x14ac:dyDescent="0.2"/>
    <row r="134" s="4" customFormat="1" ht="22" customHeight="1" x14ac:dyDescent="0.2"/>
    <row r="135" s="4" customFormat="1" ht="22" customHeight="1" x14ac:dyDescent="0.2"/>
    <row r="136" s="4" customFormat="1" ht="22" customHeight="1" x14ac:dyDescent="0.2"/>
    <row r="137" s="4" customFormat="1" ht="22" customHeight="1" x14ac:dyDescent="0.2"/>
    <row r="138" s="4" customFormat="1" ht="22" customHeight="1" x14ac:dyDescent="0.2"/>
    <row r="139" s="4" customFormat="1" ht="22" customHeight="1" x14ac:dyDescent="0.2"/>
    <row r="140" s="4" customFormat="1" ht="22" customHeight="1" x14ac:dyDescent="0.2"/>
    <row r="141" s="4" customFormat="1" ht="22" customHeight="1" x14ac:dyDescent="0.2"/>
    <row r="142" s="4" customFormat="1" ht="22" customHeight="1" x14ac:dyDescent="0.2"/>
    <row r="143" s="4" customFormat="1" ht="22" customHeight="1" x14ac:dyDescent="0.2"/>
    <row r="144" s="4" customFormat="1" ht="22" customHeight="1" x14ac:dyDescent="0.2"/>
    <row r="145" s="4" customFormat="1" ht="22" customHeight="1" x14ac:dyDescent="0.2"/>
    <row r="146" s="4" customFormat="1" ht="22" customHeight="1" x14ac:dyDescent="0.2"/>
    <row r="147" s="4" customFormat="1" ht="22" customHeight="1" x14ac:dyDescent="0.2"/>
    <row r="148" s="4" customFormat="1" ht="22" customHeight="1" x14ac:dyDescent="0.2"/>
    <row r="149" s="4" customFormat="1" ht="22" customHeight="1" x14ac:dyDescent="0.2"/>
    <row r="150" s="4" customFormat="1" ht="22" customHeight="1" x14ac:dyDescent="0.2"/>
    <row r="151" s="4" customFormat="1" ht="22" customHeight="1" x14ac:dyDescent="0.2"/>
    <row r="152" s="4" customFormat="1" ht="22" customHeight="1" x14ac:dyDescent="0.2"/>
    <row r="153" s="4" customFormat="1" ht="22" customHeight="1" x14ac:dyDescent="0.2"/>
    <row r="154" s="4" customFormat="1" ht="22" customHeight="1" x14ac:dyDescent="0.2"/>
    <row r="155" s="4" customFormat="1" ht="22" customHeight="1" x14ac:dyDescent="0.2"/>
    <row r="156" s="4" customFormat="1" ht="22" customHeight="1" x14ac:dyDescent="0.2"/>
    <row r="157" s="4" customFormat="1" ht="22" customHeight="1" x14ac:dyDescent="0.2"/>
    <row r="158" s="4" customFormat="1" ht="22" customHeight="1" x14ac:dyDescent="0.2"/>
    <row r="159" s="4" customFormat="1" ht="22" customHeight="1" x14ac:dyDescent="0.2"/>
    <row r="160" s="4" customFormat="1" ht="22" customHeight="1" x14ac:dyDescent="0.2"/>
    <row r="161" s="4" customFormat="1" ht="22" customHeight="1" x14ac:dyDescent="0.2"/>
    <row r="162" s="4" customFormat="1" ht="22" customHeight="1" x14ac:dyDescent="0.2"/>
    <row r="163" s="4" customFormat="1" ht="22" customHeight="1" x14ac:dyDescent="0.2"/>
    <row r="164" s="4" customFormat="1" ht="22" customHeight="1" x14ac:dyDescent="0.2"/>
    <row r="165" s="4" customFormat="1" ht="22" customHeight="1" x14ac:dyDescent="0.2"/>
    <row r="166" s="4" customFormat="1" ht="22" customHeight="1" x14ac:dyDescent="0.2"/>
    <row r="167" s="4" customFormat="1" ht="22" customHeight="1" x14ac:dyDescent="0.2"/>
    <row r="168" s="4" customFormat="1" ht="22" customHeight="1" x14ac:dyDescent="0.2"/>
    <row r="169" s="4" customFormat="1" ht="22" customHeight="1" x14ac:dyDescent="0.2"/>
    <row r="170" s="4" customFormat="1" ht="22" customHeight="1" x14ac:dyDescent="0.2"/>
    <row r="171" s="4" customFormat="1" ht="22" customHeight="1" x14ac:dyDescent="0.2"/>
    <row r="172" s="4" customFormat="1" ht="22" customHeight="1" x14ac:dyDescent="0.2"/>
    <row r="173" s="4" customFormat="1" ht="22" customHeight="1" x14ac:dyDescent="0.2"/>
    <row r="174" s="4" customFormat="1" ht="22" customHeight="1" x14ac:dyDescent="0.2"/>
    <row r="175" s="4" customFormat="1" ht="22" customHeight="1" x14ac:dyDescent="0.2"/>
    <row r="176" s="4" customFormat="1" ht="22" customHeight="1" x14ac:dyDescent="0.2"/>
    <row r="177" s="4" customFormat="1" ht="22" customHeight="1" x14ac:dyDescent="0.2"/>
    <row r="178" s="4" customFormat="1" ht="22" customHeight="1" x14ac:dyDescent="0.2"/>
    <row r="179" s="4" customFormat="1" ht="22" customHeight="1" x14ac:dyDescent="0.2"/>
    <row r="180" s="4" customFormat="1" ht="22" customHeight="1" x14ac:dyDescent="0.2"/>
    <row r="181" s="4" customFormat="1" ht="22" customHeight="1" x14ac:dyDescent="0.2"/>
    <row r="182" s="4" customFormat="1" ht="22" customHeight="1" x14ac:dyDescent="0.2"/>
    <row r="183" s="4" customFormat="1" ht="22" customHeight="1" x14ac:dyDescent="0.2"/>
    <row r="184" s="4" customFormat="1" ht="22" customHeight="1" x14ac:dyDescent="0.2"/>
    <row r="185" s="4" customFormat="1" ht="22" customHeight="1" x14ac:dyDescent="0.2"/>
    <row r="186" s="4" customFormat="1" ht="22" customHeight="1" x14ac:dyDescent="0.2"/>
    <row r="187" s="4" customFormat="1" ht="22" customHeight="1" x14ac:dyDescent="0.2"/>
    <row r="188" s="4" customFormat="1" ht="22" customHeight="1" x14ac:dyDescent="0.2"/>
    <row r="189" s="4" customFormat="1" ht="22" customHeight="1" x14ac:dyDescent="0.2"/>
    <row r="190" s="4" customFormat="1" ht="22" customHeight="1" x14ac:dyDescent="0.2"/>
    <row r="191" s="4" customFormat="1" ht="22" customHeight="1" x14ac:dyDescent="0.2"/>
    <row r="192" s="4" customFormat="1" ht="22" customHeight="1" x14ac:dyDescent="0.2"/>
    <row r="193" s="4" customFormat="1" ht="22" customHeight="1" x14ac:dyDescent="0.2"/>
    <row r="194" s="4" customFormat="1" ht="22" customHeight="1" x14ac:dyDescent="0.2"/>
    <row r="195" s="4" customFormat="1" ht="22" customHeight="1" x14ac:dyDescent="0.2"/>
    <row r="196" s="4" customFormat="1" ht="22" customHeight="1" x14ac:dyDescent="0.2"/>
    <row r="197" s="4" customFormat="1" ht="22" customHeight="1" x14ac:dyDescent="0.2"/>
    <row r="198" s="4" customFormat="1" ht="22" customHeight="1" x14ac:dyDescent="0.2"/>
    <row r="199" s="4" customFormat="1" ht="22" customHeight="1" x14ac:dyDescent="0.2"/>
    <row r="200" s="4" customFormat="1" ht="22" customHeight="1" x14ac:dyDescent="0.2"/>
    <row r="201" s="4" customFormat="1" ht="22" customHeight="1" x14ac:dyDescent="0.2"/>
    <row r="202" s="4" customFormat="1" ht="22" customHeight="1" x14ac:dyDescent="0.2"/>
    <row r="203" s="4" customFormat="1" ht="22" customHeight="1" x14ac:dyDescent="0.2"/>
    <row r="204" s="4" customFormat="1" ht="22" customHeight="1" x14ac:dyDescent="0.2"/>
    <row r="205" s="4" customFormat="1" ht="22" customHeight="1" x14ac:dyDescent="0.2"/>
    <row r="206" s="4" customFormat="1" ht="22" customHeight="1" x14ac:dyDescent="0.2"/>
    <row r="207" s="4" customFormat="1" ht="22" customHeight="1" x14ac:dyDescent="0.2"/>
    <row r="208" s="4" customFormat="1" ht="22" customHeight="1" x14ac:dyDescent="0.2"/>
    <row r="209" s="4" customFormat="1" ht="22" customHeight="1" x14ac:dyDescent="0.2"/>
    <row r="210" s="4" customFormat="1" ht="22" customHeight="1" x14ac:dyDescent="0.2"/>
    <row r="211" s="4" customFormat="1" ht="22" customHeight="1" x14ac:dyDescent="0.2"/>
    <row r="212" s="4" customFormat="1" ht="22" customHeight="1" x14ac:dyDescent="0.2"/>
    <row r="213" s="4" customFormat="1" ht="22" customHeight="1" x14ac:dyDescent="0.2"/>
    <row r="214" s="4" customFormat="1" ht="22" customHeight="1" x14ac:dyDescent="0.2"/>
    <row r="215" s="4" customFormat="1" ht="22" customHeight="1" x14ac:dyDescent="0.2"/>
    <row r="216" s="4" customFormat="1" ht="22" customHeight="1" x14ac:dyDescent="0.2"/>
    <row r="217" s="4" customFormat="1" ht="22" customHeight="1" x14ac:dyDescent="0.2"/>
    <row r="218" s="4" customFormat="1" ht="22" customHeight="1" x14ac:dyDescent="0.2"/>
    <row r="219" s="4" customFormat="1" ht="22" customHeight="1" x14ac:dyDescent="0.2"/>
    <row r="220" s="4" customFormat="1" ht="22" customHeight="1" x14ac:dyDescent="0.2"/>
    <row r="221" s="4" customFormat="1" ht="22" customHeight="1" x14ac:dyDescent="0.2"/>
    <row r="222" s="4" customFormat="1" ht="22" customHeight="1" x14ac:dyDescent="0.2"/>
    <row r="223" s="4" customFormat="1" ht="22" customHeight="1" x14ac:dyDescent="0.2"/>
    <row r="224" s="4" customFormat="1" ht="22" customHeight="1" x14ac:dyDescent="0.2"/>
    <row r="225" s="4" customFormat="1" ht="22" customHeight="1" x14ac:dyDescent="0.2"/>
    <row r="226" s="4" customFormat="1" ht="22" customHeight="1" x14ac:dyDescent="0.2"/>
    <row r="227" s="4" customFormat="1" ht="22" customHeight="1" x14ac:dyDescent="0.2"/>
    <row r="228" s="4" customFormat="1" ht="22" customHeight="1" x14ac:dyDescent="0.2"/>
    <row r="229" s="4" customFormat="1" ht="22" customHeight="1" x14ac:dyDescent="0.2"/>
    <row r="230" s="4" customFormat="1" ht="22" customHeight="1" x14ac:dyDescent="0.2"/>
    <row r="231" s="4" customFormat="1" ht="22" customHeight="1" x14ac:dyDescent="0.2"/>
    <row r="232" s="4" customFormat="1" ht="22" customHeight="1" x14ac:dyDescent="0.2"/>
    <row r="233" s="4" customFormat="1" ht="22" customHeight="1" x14ac:dyDescent="0.2"/>
    <row r="234" s="4" customFormat="1" ht="22" customHeight="1" x14ac:dyDescent="0.2"/>
    <row r="235" s="4" customFormat="1" ht="22" customHeight="1" x14ac:dyDescent="0.2"/>
    <row r="236" s="4" customFormat="1" ht="22" customHeight="1" x14ac:dyDescent="0.2"/>
    <row r="237" s="4" customFormat="1" ht="22" customHeight="1" x14ac:dyDescent="0.2"/>
    <row r="238" s="4" customFormat="1" ht="22" customHeight="1" x14ac:dyDescent="0.2"/>
    <row r="239" s="4" customFormat="1" ht="22" customHeight="1" x14ac:dyDescent="0.2"/>
    <row r="240" s="4" customFormat="1" ht="22" customHeight="1" x14ac:dyDescent="0.2"/>
    <row r="241" s="4" customFormat="1" ht="22" customHeight="1" x14ac:dyDescent="0.2"/>
    <row r="242" s="4" customFormat="1" ht="22" customHeight="1" x14ac:dyDescent="0.2"/>
    <row r="243" s="4" customFormat="1" ht="22" customHeight="1" x14ac:dyDescent="0.2"/>
    <row r="244" s="4" customFormat="1" ht="22" customHeight="1" x14ac:dyDescent="0.2"/>
    <row r="245" s="4" customFormat="1" ht="22" customHeight="1" x14ac:dyDescent="0.2"/>
    <row r="246" s="4" customFormat="1" ht="22" customHeight="1" x14ac:dyDescent="0.2"/>
    <row r="247" s="4" customFormat="1" ht="22" customHeight="1" x14ac:dyDescent="0.2"/>
    <row r="248" s="4" customFormat="1" ht="22" customHeight="1" x14ac:dyDescent="0.2"/>
    <row r="249" s="4" customFormat="1" ht="22" customHeight="1" x14ac:dyDescent="0.2"/>
    <row r="250" s="4" customFormat="1" ht="22" customHeight="1" x14ac:dyDescent="0.2"/>
    <row r="251" s="4" customFormat="1" ht="22" customHeight="1" x14ac:dyDescent="0.2"/>
    <row r="252" s="4" customFormat="1" ht="22" customHeight="1" x14ac:dyDescent="0.2"/>
    <row r="253" s="4" customFormat="1" ht="22" customHeight="1" x14ac:dyDescent="0.2"/>
    <row r="254" s="4" customFormat="1" ht="22" customHeight="1" x14ac:dyDescent="0.2"/>
    <row r="255" s="4" customFormat="1" ht="22" customHeight="1" x14ac:dyDescent="0.2"/>
    <row r="256" s="4" customFormat="1" ht="22" customHeight="1" x14ac:dyDescent="0.2"/>
    <row r="257" s="4" customFormat="1" ht="22" customHeight="1" x14ac:dyDescent="0.2"/>
    <row r="258" s="4" customFormat="1" ht="22" customHeight="1" x14ac:dyDescent="0.2"/>
    <row r="259" s="4" customFormat="1" ht="22" customHeight="1" x14ac:dyDescent="0.2"/>
    <row r="260" s="4" customFormat="1" ht="22" customHeight="1" x14ac:dyDescent="0.2"/>
    <row r="261" s="4" customFormat="1" ht="22" customHeight="1" x14ac:dyDescent="0.2"/>
    <row r="262" s="4" customFormat="1" ht="22" customHeight="1" x14ac:dyDescent="0.2"/>
    <row r="263" s="4" customFormat="1" ht="22" customHeight="1" x14ac:dyDescent="0.2"/>
    <row r="264" s="4" customFormat="1" ht="22" customHeight="1" x14ac:dyDescent="0.2"/>
    <row r="265" s="4" customFormat="1" ht="22" customHeight="1" x14ac:dyDescent="0.2"/>
    <row r="266" s="4" customFormat="1" ht="22" customHeight="1" x14ac:dyDescent="0.2"/>
    <row r="267" s="4" customFormat="1" ht="22" customHeight="1" x14ac:dyDescent="0.2"/>
    <row r="268" s="4" customFormat="1" ht="22" customHeight="1" x14ac:dyDescent="0.2"/>
    <row r="269" s="4" customFormat="1" ht="22" customHeight="1" x14ac:dyDescent="0.2"/>
    <row r="270" s="4" customFormat="1" ht="22" customHeight="1" x14ac:dyDescent="0.2"/>
    <row r="271" s="4" customFormat="1" ht="22" customHeight="1" x14ac:dyDescent="0.2"/>
    <row r="272" s="4" customFormat="1" ht="22" customHeight="1" x14ac:dyDescent="0.2"/>
    <row r="273" s="4" customFormat="1" ht="22" customHeight="1" x14ac:dyDescent="0.2"/>
    <row r="274" s="4" customFormat="1" ht="22" customHeight="1" x14ac:dyDescent="0.2"/>
    <row r="275" s="4" customFormat="1" ht="22" customHeight="1" x14ac:dyDescent="0.2"/>
    <row r="276" s="4" customFormat="1" ht="22" customHeight="1" x14ac:dyDescent="0.2"/>
    <row r="277" s="4" customFormat="1" ht="22" customHeight="1" x14ac:dyDescent="0.2"/>
    <row r="278" s="4" customFormat="1" ht="22" customHeight="1" x14ac:dyDescent="0.2"/>
    <row r="279" s="4" customFormat="1" ht="22" customHeight="1" x14ac:dyDescent="0.2"/>
    <row r="280" s="4" customFormat="1" ht="22" customHeight="1" x14ac:dyDescent="0.2"/>
    <row r="281" s="4" customFormat="1" ht="22" customHeight="1" x14ac:dyDescent="0.2"/>
    <row r="282" s="4" customFormat="1" ht="22" customHeight="1" x14ac:dyDescent="0.2"/>
    <row r="283" s="4" customFormat="1" ht="22" customHeight="1" x14ac:dyDescent="0.2"/>
    <row r="284" s="4" customFormat="1" ht="22" customHeight="1" x14ac:dyDescent="0.2"/>
    <row r="285" s="4" customFormat="1" ht="22" customHeight="1" x14ac:dyDescent="0.2"/>
    <row r="286" s="4" customFormat="1" ht="22" customHeight="1" x14ac:dyDescent="0.2"/>
    <row r="287" s="4" customFormat="1" ht="22" customHeight="1" x14ac:dyDescent="0.2"/>
    <row r="288" s="4" customFormat="1" ht="22" customHeight="1" x14ac:dyDescent="0.2"/>
    <row r="289" s="4" customFormat="1" ht="22" customHeight="1" x14ac:dyDescent="0.2"/>
    <row r="290" s="4" customFormat="1" ht="22" customHeight="1" x14ac:dyDescent="0.2"/>
    <row r="291" s="4" customFormat="1" ht="22" customHeight="1" x14ac:dyDescent="0.2"/>
    <row r="292" s="4" customFormat="1" ht="22" customHeight="1" x14ac:dyDescent="0.2"/>
    <row r="293" s="4" customFormat="1" ht="22" customHeight="1" x14ac:dyDescent="0.2"/>
    <row r="294" s="4" customFormat="1" ht="22" customHeight="1" x14ac:dyDescent="0.2"/>
    <row r="295" s="4" customFormat="1" ht="22" customHeight="1" x14ac:dyDescent="0.2"/>
    <row r="296" s="4" customFormat="1" ht="22" customHeight="1" x14ac:dyDescent="0.2"/>
    <row r="297" s="4" customFormat="1" ht="22" customHeight="1" x14ac:dyDescent="0.2"/>
    <row r="298" s="4" customFormat="1" ht="22" customHeight="1" x14ac:dyDescent="0.2"/>
    <row r="299" s="4" customFormat="1" ht="22" customHeight="1" x14ac:dyDescent="0.2"/>
    <row r="300" s="4" customFormat="1" ht="22" customHeight="1" x14ac:dyDescent="0.2"/>
    <row r="301" s="4" customFormat="1" ht="22" customHeight="1" x14ac:dyDescent="0.2"/>
    <row r="302" s="4" customFormat="1" ht="22" customHeight="1" x14ac:dyDescent="0.2"/>
    <row r="303" s="4" customFormat="1" ht="22" customHeight="1" x14ac:dyDescent="0.2"/>
    <row r="304" s="4" customFormat="1" ht="22" customHeight="1" x14ac:dyDescent="0.2"/>
    <row r="305" s="4" customFormat="1" ht="22" customHeight="1" x14ac:dyDescent="0.2"/>
    <row r="306" s="4" customFormat="1" ht="22" customHeight="1" x14ac:dyDescent="0.2"/>
    <row r="307" s="4" customFormat="1" ht="22" customHeight="1" x14ac:dyDescent="0.2"/>
    <row r="308" s="4" customFormat="1" ht="22" customHeight="1" x14ac:dyDescent="0.2"/>
    <row r="309" s="4" customFormat="1" ht="22" customHeight="1" x14ac:dyDescent="0.2"/>
    <row r="310" s="4" customFormat="1" ht="22" customHeight="1" x14ac:dyDescent="0.2"/>
    <row r="311" s="4" customFormat="1" ht="22" customHeight="1" x14ac:dyDescent="0.2"/>
    <row r="312" s="4" customFormat="1" ht="22" customHeight="1" x14ac:dyDescent="0.2"/>
    <row r="313" s="4" customFormat="1" ht="22" customHeight="1" x14ac:dyDescent="0.2"/>
    <row r="314" s="4" customFormat="1" ht="22" customHeight="1" x14ac:dyDescent="0.2"/>
    <row r="315" s="4" customFormat="1" ht="22" customHeight="1" x14ac:dyDescent="0.2"/>
    <row r="316" s="4" customFormat="1" ht="22" customHeight="1" x14ac:dyDescent="0.2"/>
    <row r="317" s="4" customFormat="1" ht="22" customHeight="1" x14ac:dyDescent="0.2"/>
    <row r="318" s="4" customFormat="1" ht="22" customHeight="1" x14ac:dyDescent="0.2"/>
    <row r="319" s="4" customFormat="1" ht="22" customHeight="1" x14ac:dyDescent="0.2"/>
    <row r="320" s="4" customFormat="1" ht="22" customHeight="1" x14ac:dyDescent="0.2"/>
    <row r="321" s="4" customFormat="1" ht="22" customHeight="1" x14ac:dyDescent="0.2"/>
    <row r="322" s="4" customFormat="1" ht="22" customHeight="1" x14ac:dyDescent="0.2"/>
    <row r="323" s="4" customFormat="1" ht="22" customHeight="1" x14ac:dyDescent="0.2"/>
    <row r="324" s="4" customFormat="1" ht="22" customHeight="1" x14ac:dyDescent="0.2"/>
    <row r="325" s="4" customFormat="1" ht="22" customHeight="1" x14ac:dyDescent="0.2"/>
    <row r="326" s="4" customFormat="1" ht="22" customHeight="1" x14ac:dyDescent="0.2"/>
    <row r="327" s="4" customFormat="1" ht="22" customHeight="1" x14ac:dyDescent="0.2"/>
    <row r="328" s="4" customFormat="1" ht="22" customHeight="1" x14ac:dyDescent="0.2"/>
    <row r="329" s="4" customFormat="1" ht="22" customHeight="1" x14ac:dyDescent="0.2"/>
    <row r="330" s="4" customFormat="1" ht="22" customHeight="1" x14ac:dyDescent="0.2"/>
    <row r="331" s="4" customFormat="1" ht="22" customHeight="1" x14ac:dyDescent="0.2"/>
    <row r="332" s="4" customFormat="1" ht="22" customHeight="1" x14ac:dyDescent="0.2"/>
    <row r="333" s="4" customFormat="1" ht="22" customHeight="1" x14ac:dyDescent="0.2"/>
    <row r="334" s="4" customFormat="1" ht="22" customHeight="1" x14ac:dyDescent="0.2"/>
    <row r="335" s="4" customFormat="1" ht="22" customHeight="1" x14ac:dyDescent="0.2"/>
    <row r="336" s="4" customFormat="1" ht="22" customHeight="1" x14ac:dyDescent="0.2"/>
    <row r="337" s="4" customFormat="1" ht="22" customHeight="1" x14ac:dyDescent="0.2"/>
    <row r="338" s="4" customFormat="1" ht="22" customHeight="1" x14ac:dyDescent="0.2"/>
    <row r="339" s="4" customFormat="1" ht="22" customHeight="1" x14ac:dyDescent="0.2"/>
    <row r="340" s="4" customFormat="1" ht="22" customHeight="1" x14ac:dyDescent="0.2"/>
    <row r="341" s="4" customFormat="1" ht="22" customHeight="1" x14ac:dyDescent="0.2"/>
    <row r="342" s="4" customFormat="1" ht="22" customHeight="1" x14ac:dyDescent="0.2"/>
    <row r="343" s="4" customFormat="1" ht="22" customHeight="1" x14ac:dyDescent="0.2"/>
    <row r="344" s="4" customFormat="1" ht="22" customHeight="1" x14ac:dyDescent="0.2"/>
    <row r="345" s="4" customFormat="1" ht="22" customHeight="1" x14ac:dyDescent="0.2"/>
    <row r="346" s="4" customFormat="1" ht="22" customHeight="1" x14ac:dyDescent="0.2"/>
    <row r="347" s="4" customFormat="1" ht="22" customHeight="1" x14ac:dyDescent="0.2"/>
    <row r="348" s="4" customFormat="1" ht="22" customHeight="1" x14ac:dyDescent="0.2"/>
    <row r="349" s="4" customFormat="1" ht="22" customHeight="1" x14ac:dyDescent="0.2"/>
    <row r="350" s="4" customFormat="1" ht="22" customHeight="1" x14ac:dyDescent="0.2"/>
    <row r="351" s="4" customFormat="1" ht="22" customHeight="1" x14ac:dyDescent="0.2"/>
    <row r="352" s="4" customFormat="1" ht="22" customHeight="1" x14ac:dyDescent="0.2"/>
    <row r="353" s="4" customFormat="1" ht="22" customHeight="1" x14ac:dyDescent="0.2"/>
    <row r="354" s="4" customFormat="1" ht="22" customHeight="1" x14ac:dyDescent="0.2"/>
    <row r="355" s="4" customFormat="1" ht="22" customHeight="1" x14ac:dyDescent="0.2"/>
    <row r="356" s="4" customFormat="1" ht="22" customHeight="1" x14ac:dyDescent="0.2"/>
    <row r="357" s="4" customFormat="1" ht="22" customHeight="1" x14ac:dyDescent="0.2"/>
    <row r="358" s="4" customFormat="1" ht="22" customHeight="1" x14ac:dyDescent="0.2"/>
    <row r="359" s="4" customFormat="1" ht="22" customHeight="1" x14ac:dyDescent="0.2"/>
    <row r="360" s="4" customFormat="1" ht="22" customHeight="1" x14ac:dyDescent="0.2"/>
    <row r="361" s="4" customFormat="1" ht="22" customHeight="1" x14ac:dyDescent="0.2"/>
    <row r="362" s="4" customFormat="1" ht="22" customHeight="1" x14ac:dyDescent="0.2"/>
    <row r="363" s="4" customFormat="1" ht="22" customHeight="1" x14ac:dyDescent="0.2"/>
    <row r="364" s="4" customFormat="1" ht="22" customHeight="1" x14ac:dyDescent="0.2"/>
    <row r="365" s="4" customFormat="1" ht="22" customHeight="1" x14ac:dyDescent="0.2"/>
    <row r="366" s="4" customFormat="1" ht="22" customHeight="1" x14ac:dyDescent="0.2"/>
    <row r="367" s="4" customFormat="1" ht="22" customHeight="1" x14ac:dyDescent="0.2"/>
    <row r="368" s="4" customFormat="1" ht="22" customHeight="1" x14ac:dyDescent="0.2"/>
    <row r="369" s="4" customFormat="1" ht="22" customHeight="1" x14ac:dyDescent="0.2"/>
    <row r="370" s="4" customFormat="1" ht="22" customHeight="1" x14ac:dyDescent="0.2"/>
    <row r="371" s="4" customFormat="1" ht="22" customHeight="1" x14ac:dyDescent="0.2"/>
    <row r="372" s="4" customFormat="1" ht="22" customHeight="1" x14ac:dyDescent="0.2"/>
    <row r="373" s="4" customFormat="1" ht="22" customHeight="1" x14ac:dyDescent="0.2"/>
    <row r="374" s="4" customFormat="1" ht="22" customHeight="1" x14ac:dyDescent="0.2"/>
    <row r="375" s="4" customFormat="1" ht="22" customHeight="1" x14ac:dyDescent="0.2"/>
    <row r="376" s="4" customFormat="1" ht="22" customHeight="1" x14ac:dyDescent="0.2"/>
    <row r="377" s="4" customFormat="1" ht="22" customHeight="1" x14ac:dyDescent="0.2"/>
    <row r="378" s="4" customFormat="1" ht="22" customHeight="1" x14ac:dyDescent="0.2"/>
    <row r="379" s="4" customFormat="1" ht="22" customHeight="1" x14ac:dyDescent="0.2"/>
    <row r="380" s="4" customFormat="1" ht="22" customHeight="1" x14ac:dyDescent="0.2"/>
    <row r="381" s="4" customFormat="1" ht="22" customHeight="1" x14ac:dyDescent="0.2"/>
    <row r="382" s="4" customFormat="1" ht="22" customHeight="1" x14ac:dyDescent="0.2"/>
    <row r="383" s="4" customFormat="1" ht="22" customHeight="1" x14ac:dyDescent="0.2"/>
    <row r="384" s="4" customFormat="1" ht="22" customHeight="1" x14ac:dyDescent="0.2"/>
    <row r="385" s="4" customFormat="1" ht="22" customHeight="1" x14ac:dyDescent="0.2"/>
    <row r="386" s="4" customFormat="1" ht="22" customHeight="1" x14ac:dyDescent="0.2"/>
    <row r="387" s="4" customFormat="1" ht="22" customHeight="1" x14ac:dyDescent="0.2"/>
    <row r="388" s="4" customFormat="1" ht="22" customHeight="1" x14ac:dyDescent="0.2"/>
    <row r="389" s="4" customFormat="1" ht="22" customHeight="1" x14ac:dyDescent="0.2"/>
    <row r="390" s="4" customFormat="1" ht="22" customHeight="1" x14ac:dyDescent="0.2"/>
    <row r="391" s="4" customFormat="1" ht="22" customHeight="1" x14ac:dyDescent="0.2"/>
    <row r="392" s="4" customFormat="1" ht="22" customHeight="1" x14ac:dyDescent="0.2"/>
    <row r="393" s="4" customFormat="1" ht="22" customHeight="1" x14ac:dyDescent="0.2"/>
    <row r="394" s="4" customFormat="1" ht="22" customHeight="1" x14ac:dyDescent="0.2"/>
    <row r="395" s="4" customFormat="1" ht="22" customHeight="1" x14ac:dyDescent="0.2"/>
    <row r="396" s="4" customFormat="1" ht="22" customHeight="1" x14ac:dyDescent="0.2"/>
    <row r="397" s="4" customFormat="1" ht="22" customHeight="1" x14ac:dyDescent="0.2"/>
    <row r="398" s="4" customFormat="1" ht="22" customHeight="1" x14ac:dyDescent="0.2"/>
    <row r="399" s="4" customFormat="1" ht="22" customHeight="1" x14ac:dyDescent="0.2"/>
    <row r="400" s="4" customFormat="1" ht="22" customHeight="1" x14ac:dyDescent="0.2"/>
    <row r="401" s="4" customFormat="1" ht="22" customHeight="1" x14ac:dyDescent="0.2"/>
    <row r="402" s="4" customFormat="1" ht="22" customHeight="1" x14ac:dyDescent="0.2"/>
    <row r="403" s="4" customFormat="1" ht="22" customHeight="1" x14ac:dyDescent="0.2"/>
    <row r="404" ht="22" customHeight="1" x14ac:dyDescent="0.2"/>
    <row r="405" ht="22" customHeight="1" x14ac:dyDescent="0.2"/>
    <row r="406" ht="22" customHeight="1" x14ac:dyDescent="0.2"/>
    <row r="407" ht="22" customHeight="1" x14ac:dyDescent="0.2"/>
    <row r="408" ht="22" customHeight="1" x14ac:dyDescent="0.2"/>
    <row r="409" ht="22" customHeight="1" x14ac:dyDescent="0.2"/>
    <row r="410" ht="22" customHeight="1" x14ac:dyDescent="0.2"/>
    <row r="411" ht="22" customHeight="1" x14ac:dyDescent="0.2"/>
    <row r="412" ht="22" customHeight="1" x14ac:dyDescent="0.2"/>
    <row r="413" ht="22" customHeight="1" x14ac:dyDescent="0.2"/>
    <row r="414" ht="22" customHeight="1" x14ac:dyDescent="0.2"/>
    <row r="415" ht="22" customHeight="1" x14ac:dyDescent="0.2"/>
    <row r="416" ht="22" customHeight="1" x14ac:dyDescent="0.2"/>
    <row r="417" ht="22" customHeight="1" x14ac:dyDescent="0.2"/>
    <row r="418" ht="22" customHeight="1" x14ac:dyDescent="0.2"/>
    <row r="419" ht="22" customHeight="1" x14ac:dyDescent="0.2"/>
    <row r="420" ht="22" customHeight="1" x14ac:dyDescent="0.2"/>
    <row r="421" ht="22" customHeight="1" x14ac:dyDescent="0.2"/>
    <row r="422" ht="22" customHeight="1" x14ac:dyDescent="0.2"/>
    <row r="423" ht="22" customHeight="1" x14ac:dyDescent="0.2"/>
    <row r="424" ht="22" customHeight="1" x14ac:dyDescent="0.2"/>
    <row r="425" ht="22" customHeight="1" x14ac:dyDescent="0.2"/>
    <row r="426" ht="22" customHeight="1" x14ac:dyDescent="0.2"/>
    <row r="427" ht="22" customHeight="1" x14ac:dyDescent="0.2"/>
    <row r="428" ht="22" customHeight="1" x14ac:dyDescent="0.2"/>
    <row r="429" ht="22" customHeight="1" x14ac:dyDescent="0.2"/>
    <row r="430" ht="22" customHeight="1" x14ac:dyDescent="0.2"/>
    <row r="431" ht="22" customHeight="1" x14ac:dyDescent="0.2"/>
    <row r="432" ht="22" customHeight="1" x14ac:dyDescent="0.2"/>
    <row r="433" ht="22" customHeight="1" x14ac:dyDescent="0.2"/>
    <row r="434" ht="22" customHeight="1" x14ac:dyDescent="0.2"/>
    <row r="435" ht="22" customHeight="1" x14ac:dyDescent="0.2"/>
    <row r="436" ht="22" customHeight="1" x14ac:dyDescent="0.2"/>
    <row r="437" ht="22" customHeight="1" x14ac:dyDescent="0.2"/>
    <row r="438" ht="22" customHeight="1" x14ac:dyDescent="0.2"/>
    <row r="439" ht="22" customHeight="1" x14ac:dyDescent="0.2"/>
    <row r="440" ht="22" customHeight="1" x14ac:dyDescent="0.2"/>
    <row r="441" ht="22" customHeight="1" x14ac:dyDescent="0.2"/>
    <row r="442" ht="22" customHeight="1" x14ac:dyDescent="0.2"/>
    <row r="443" ht="22" customHeight="1" x14ac:dyDescent="0.2"/>
    <row r="444" ht="22" customHeight="1" x14ac:dyDescent="0.2"/>
    <row r="445" ht="22" customHeight="1" x14ac:dyDescent="0.2"/>
    <row r="446" ht="22" customHeight="1" x14ac:dyDescent="0.2"/>
    <row r="447" ht="22" customHeight="1" x14ac:dyDescent="0.2"/>
    <row r="448" ht="22" customHeight="1" x14ac:dyDescent="0.2"/>
    <row r="449" ht="22" customHeight="1" x14ac:dyDescent="0.2"/>
    <row r="450" ht="22" customHeight="1" x14ac:dyDescent="0.2"/>
    <row r="451" ht="22" customHeight="1" x14ac:dyDescent="0.2"/>
    <row r="452" ht="22" customHeight="1" x14ac:dyDescent="0.2"/>
    <row r="453" ht="22" customHeight="1" x14ac:dyDescent="0.2"/>
    <row r="454" ht="22" customHeight="1" x14ac:dyDescent="0.2"/>
    <row r="455" ht="22" customHeight="1" x14ac:dyDescent="0.2"/>
    <row r="456" ht="22" customHeight="1" x14ac:dyDescent="0.2"/>
    <row r="457" ht="22" customHeight="1" x14ac:dyDescent="0.2"/>
    <row r="458" ht="22" customHeight="1" x14ac:dyDescent="0.2"/>
    <row r="459" ht="22" customHeight="1" x14ac:dyDescent="0.2"/>
    <row r="460" ht="22" customHeight="1" x14ac:dyDescent="0.2"/>
    <row r="461" ht="22" customHeight="1" x14ac:dyDescent="0.2"/>
    <row r="462" ht="22" customHeight="1" x14ac:dyDescent="0.2"/>
    <row r="463" ht="22" customHeight="1" x14ac:dyDescent="0.2"/>
    <row r="464" ht="22" customHeight="1" x14ac:dyDescent="0.2"/>
    <row r="465" ht="22" customHeight="1" x14ac:dyDescent="0.2"/>
    <row r="466" ht="22" customHeight="1" x14ac:dyDescent="0.2"/>
    <row r="467" ht="22" customHeight="1" x14ac:dyDescent="0.2"/>
  </sheetData>
  <sheetProtection sheet="1" objects="1" scenarios="1" selectLockedCells="1"/>
  <mergeCells count="2">
    <mergeCell ref="B19:I21"/>
    <mergeCell ref="N5:P7"/>
  </mergeCells>
  <pageMargins left="0.7" right="0.7" top="0.75" bottom="0.75" header="0.3" footer="0.3"/>
  <pageSetup paperSize="9"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D a t a M a s h u p   x m l n s = " h t t p : / / s c h e m a s . m i c r o s o f t . c o m / D a t a M a s h u p " > A A A A A B U E A A B Q S w M E F A A C A A g A V 3 t l U W c K C D K l A A A A 9 Q A A A B I A H A B D b 2 5 m a W c v U G F j a 2 F n Z S 5 4 b W w g o h g A K K A U A A A A A A A A A A A A A A A A A A A A A A A A A A A A h Y 8 x D o I w G I W v Q r r T 1 h q V k J + S 6 O A i i Y m J c W 1 K h U Y o h h b L 3 R w 8 k l c Q o 6 i b 4 / v e N 7 x 3 v 9 4 g 7 e s q u K j W 6 s Y k a I I p C p S R T a 5 N k a D O H c M I p R y 2 Q p 5 E o Y J B N j b u b Z 6 g 0 r l z T I j 3 H v s p b t q C M E o n 5 J B t d r J U t U A f W f + X Q 2 2 s E 0 Y q x G H / G s M Z j u Z 4 w W a Y A h k Z Z N p 8 e z b M f b Y / E F Z d 5 b p W c W X C 9 R L I G I G 8 L / A H U E s D B B Q A A g A I A F d 7 Z V 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X e 2 V R Z W r Q G w 4 B A A D / A Q A A E w A c A E Z v c m 1 1 b G F z L 1 N l Y 3 R p b 2 4 x L m 0 g o h g A K K A U A A A A A A A A A A A A A A A A A A A A A A A A A A A A f V D L a s M w E L w b / A 9 C v d g g A j 2 H n E x 7 6 g N i N z 0 Y U x R 1 G w v L U p F W b Y z x v 1 e p 8 i g O V B f B z M 7 s z j g Q K I 0 m Z f x v l 2 m S J q 7 l F t 7 J w + a t H B w a J Q V Z E Q W Y J i S 8 0 n g r I C B 3 e w F q U X h r Q e O r s d 3 W m C 7 L x / q J 9 7 C i f + S 0 m e r C a A x z D Y s u N 7 R o u d 6 F N d X w C T T Y V X y r Y F F Z r t 2 H s X 1 h l O / 1 g X R Z X M n G k V Z S d J Q R D D D h e p g Y G e k j c O c t 9 M H 9 R C H s 8 Z f b c O V h L n j R E t 3 V a A k q l n B i l N l J w d U 0 5 e e b 7 6 V C O H S z N t / u c n S U H r B s l o s R 4 K I l W X 1 2 b 4 I K r Y f 8 4 r q G 3 n w F x T O 2 Y E k M f u V + h L P 5 E W x e w D H z l K e J 1 P + v W P 4 A U E s B A i 0 A F A A C A A g A V 3 t l U W c K C D K l A A A A 9 Q A A A B I A A A A A A A A A A A A A A A A A A A A A A E N v b m Z p Z y 9 Q Y W N r Y W d l L n h t b F B L A Q I t A B Q A A g A I A F d 7 Z V E P y u m r p A A A A O k A A A A T A A A A A A A A A A A A A A A A A P E A A A B b Q 2 9 u d G V u d F 9 U e X B l c 1 0 u e G 1 s U E s B A i 0 A F A A C A A g A V 3 t l U W V q 0 B s O A Q A A / w E A A B M A A A A A A A A A A A A A A A A A 4 g E A A E Z v c m 1 1 b G F z L 1 N l Y 3 R p b 2 4 x L m 1 Q S w U G A A A A A A M A A w D C A A A A P 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g k A A A A A A A B k C 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x W X 1 N 5 c 3 R v b G l j 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M i I C 8 + P E V u d H J 5 I F R 5 c G U 9 I k Z p b G x F c n J v c k N v Z G U i I F Z h b H V l P S J z V W 5 r b m 9 3 b i I g L z 4 8 R W 5 0 c n k g V H l w Z T 0 i R m l s b E V y c m 9 y Q 2 9 1 b n Q i I F Z h b H V l P S J s M C I g L z 4 8 R W 5 0 c n k g V H l w Z T 0 i R m l s b E x h c 3 R V c G R h d G V k I i B W Y W x 1 Z T 0 i Z D I w M j A t M T E t M D V U M T U 6 M j Q 6 M D Y u N j I 5 M j Y 1 N l o i I C 8 + P E V u d H J 5 I F R 5 c G U 9 I k Z p b G x D b 2 x 1 b W 5 U e X B l c y I g V m F s d W U 9 I n N C Z 0 E 9 I i A v P j x F b n R y e S B U e X B l P S J G a W x s Q 2 9 s d W 1 u T m F t Z X M i I F Z h b H V l P S J z W y Z x d W 9 0 O 0 1 l Y X N 1 c m V t Z W 5 0 J n F 1 b 3 Q 7 L C Z x d W 9 0 O 1 Z h b H V l 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T F Z f U 3 l z d G 9 s a W M v Q 2 h h b m d l Z C B U e X B l L n t N Z W F z d X J l b W V u d C w x f S Z x d W 9 0 O y w m c X V v d D t T Z W N 0 a W 9 u M S 9 M V l 9 T e X N 0 b 2 x p Y y 9 D a G F u Z 2 V k I F R 5 c G U u e 1 Z h b H V l L D J 9 J n F 1 b 3 Q 7 X S w m c X V v d D t D b 2 x 1 b W 5 D b 3 V u d C Z x d W 9 0 O z o y L C Z x d W 9 0 O 0 t l e U N v b H V t b k 5 h b W V z J n F 1 b 3 Q 7 O l t d L C Z x d W 9 0 O 0 N v b H V t b k l k Z W 5 0 a X R p Z X M m c X V v d D s 6 W y Z x d W 9 0 O 1 N l Y 3 R p b 2 4 x L 0 x W X 1 N 5 c 3 R v b G l j L 0 N o Y W 5 n Z W Q g V H l w Z S 5 7 T W V h c 3 V y Z W 1 l b n Q s M X 0 m c X V v d D s s J n F 1 b 3 Q 7 U 2 V j d G l v b j E v T F Z f U 3 l z d G 9 s a W M v Q 2 h h b m d l Z C B U e X B l L n t W Y W x 1 Z S w y f S Z x d W 9 0 O 1 0 s J n F 1 b 3 Q 7 U m V s Y X R p b 2 5 z a G l w S W 5 m b y Z x d W 9 0 O z p b X X 0 i I C 8 + P C 9 T d G F i b G V F b n R y a W V z P j w v S X R l b T 4 8 S X R l b T 4 8 S X R l b U x v Y 2 F 0 a W 9 u P j x J d G V t V H l w Z T 5 G b 3 J t d W x h P C 9 J d G V t V H l w Z T 4 8 S X R l b V B h d G g + U 2 V j d G l v b j E v T F Z f U 3 l z d G 9 s a W M v U 2 9 1 c m N l P C 9 J d G V t U G F 0 a D 4 8 L 0 l 0 Z W 1 M b 2 N h d G l v b j 4 8 U 3 R h Y m x l R W 5 0 c m l l c y A v P j w v S X R l b T 4 8 S X R l b T 4 8 S X R l b U x v Y 2 F 0 a W 9 u P j x J d G V t V H l w Z T 5 G b 3 J t d W x h P C 9 J d G V t V H l w Z T 4 8 S X R l b V B h d G g + U 2 V j d G l v b j E v T F Z f U 3 l z d G 9 s a W M v Q 2 h h b m d l Z C U y M F R 5 c G U 8 L 0 l 0 Z W 1 Q Y X R o P j w v S X R l b U x v Y 2 F 0 a W 9 u P j x T d G F i b G V F b n R y a W V z I C 8 + P C 9 J d G V t P j x J d G V t P j x J d G V t T G 9 j Y X R p b 2 4 + P E l 0 Z W 1 U e X B l P k Z v c m 1 1 b G E 8 L 0 l 0 Z W 1 U e X B l P j x J d G V t U G F 0 a D 5 T Z W N 0 a W 9 u M S 9 M V l 9 T e X N 0 b 2 x p Y y 9 G a W x 0 Z X J l Z C U y M F J v d 3 M 8 L 0 l 0 Z W 1 Q Y X R o P j w v S X R l b U x v Y 2 F 0 a W 9 u P j x T d G F i b G V F b n R y a W V z I C 8 + P C 9 J d G V t P j x J d G V t P j x J d G V t T G 9 j Y X R p b 2 4 + P E l 0 Z W 1 U e X B l P k Z v c m 1 1 b G E 8 L 0 l 0 Z W 1 U e X B l P j x J d G V t U G F 0 a D 5 T Z W N 0 a W 9 u M S 9 M V l 9 T e X N 0 b 2 x p Y y 9 S Z W 1 v d m V k J T I w T 3 R o Z X I l M j B D b 2 x 1 b W 5 z P C 9 J d G V t U G F 0 a D 4 8 L 0 l 0 Z W 1 M b 2 N h d G l v b j 4 8 U 3 R h Y m x l R W 5 0 c m l l c y A v P j w v S X R l b T 4 8 L 0 l 0 Z W 1 z P j w v T G 9 j Y W x Q Y W N r Y W d l T W V 0 Y W R h d G F G a W x l P h Y A A A B Q S w U G A A A A A A A A A A A A A A A A A A A A A A A A J g E A A A E A A A D Q j J 3 f A R X R E Y x 6 A M B P w p f r A Q A A A A H M x V g 3 F X B F r e 3 j + d F j O N Y A A A A A A g A A A A A A E G Y A A A A B A A A g A A A A b V 1 W Q F A 6 Y U Q N U 8 X 8 x a Z I w X Q Q h O y k j E R 6 Q y y B y F y e 9 V c A A A A A D o A A A A A C A A A g A A A A D H l L m 2 B L z E X m 1 Q z V u J u 3 g l + 4 i q q 7 0 0 C m g l s P / 1 U q q c V Q A A A A r S M a s F Q k C + s k K 8 D + I k x d c D 3 z u T t M C O z 9 m t w c 3 H f N X w y W J 2 y X q h 6 g U g 3 2 G F o A R E U N d O A T W Z E F T q 4 k M S + 3 + j 5 b P N W x 2 G 1 t F V 0 2 E c u 4 f Z 7 L H D x A A A A A u / A x U X C H W o V o s z S A m Y f 8 F s m s j s e b g 7 q m R 0 9 M L e Y N Q e B s H M 6 + 5 p 3 z O h J 7 H i 2 k B X + g J 0 I L Q L i N D 2 1 y V F c Q n V F 6 s w = = < / D a t a M a s h u p > 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 L V _ S y s _ R e p o r t 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 L V _ S y s _ R e p o r t 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 C o l u m n s \ M e a s u r e m e n t < / 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 L V _ S y s t o l i c 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 L V _ S y s t o l i c 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 C o l u m n s \ T i c k < / K e y > < / a : K e y > < a : V a l u e   i : t y p e = " T a b l e W i d g e t B a s e V i e w S t a t e " / > < / a : K e y V a l u e O f D i a g r a m O b j e c t K e y a n y T y p e z b w N T n L X > < a : K e y V a l u e O f D i a g r a m O b j e c t K e y a n y T y p e z b w N T n L X > < a : K e y > < K e y > C o l u m n s \ M e a s u r e m e n t < / 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 C o l u m n s \ S e l e c t i o n 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Props1.xml><?xml version="1.0" encoding="utf-8"?>
<ds:datastoreItem xmlns:ds="http://schemas.openxmlformats.org/officeDocument/2006/customXml" ds:itemID="{022E958C-220B-4586-ADF4-459D37502D14}">
  <ds:schemaRefs>
    <ds:schemaRef ds:uri="http://schemas.microsoft.com/DataMashup"/>
  </ds:schemaRefs>
</ds:datastoreItem>
</file>

<file path=customXml/itemProps2.xml><?xml version="1.0" encoding="utf-8"?>
<ds:datastoreItem xmlns:ds="http://schemas.openxmlformats.org/officeDocument/2006/customXml" ds:itemID="{84A203A2-A2D8-431D-8DB9-A8A3CC622C6F}">
  <ds:schemaRefs/>
</ds:datastoreItem>
</file>

<file path=customXml/itemProps3.xml><?xml version="1.0" encoding="utf-8"?>
<ds:datastoreItem xmlns:ds="http://schemas.openxmlformats.org/officeDocument/2006/customXml" ds:itemID="{6C5712E9-0937-4BB7-8646-4C4D0769AF1E}">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Quick Input</vt:lpstr>
      <vt:lpstr>Info</vt:lpstr>
      <vt:lpstr>LV</vt:lpstr>
      <vt:lpstr>CVS</vt:lpstr>
      <vt:lpstr>RV</vt:lpstr>
      <vt:lpstr>MV</vt:lpstr>
      <vt:lpstr>AV &amp; Aorta</vt:lpstr>
      <vt:lpstr>TV, PAP &amp; PV</vt:lpstr>
      <vt:lpstr>Atria</vt:lpstr>
      <vt:lpstr>Misc</vt:lpstr>
      <vt:lpstr>Summary</vt:lpstr>
      <vt:lpstr>Full CCE Report</vt:lpstr>
      <vt:lpstr>EDEC Report</vt:lpstr>
      <vt:lpstr>Instructions</vt:lpstr>
      <vt:lpstr>EDEC_Selections</vt:lpstr>
      <vt:lpstr>Full_Report_Selections</vt:lpstr>
      <vt:lpstr>'EDEC Report'!Print_Area</vt:lpstr>
      <vt:lpstr>'Full CCE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2020-10-29T01:38:27Z</dcterms:created>
  <dcterms:modified xsi:type="dcterms:W3CDTF">2021-03-08T15:58:04Z</dcterms:modified>
</cp:coreProperties>
</file>